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7545" firstSheet="1" activeTab="1"/>
  </bookViews>
  <sheets>
    <sheet name="Испол. на 01.04.07" sheetId="1" r:id="rId1"/>
    <sheet name="Исп. по расх.на 01.04.2019г" sheetId="2" r:id="rId2"/>
  </sheets>
  <definedNames>
    <definedName name="Z_5B7CC58A_1794_11D5_8FC3_444553540000_.wvu.PrintArea" localSheetId="0" hidden="1">'Испол. на 01.04.07'!$A$1:$AE$171</definedName>
    <definedName name="_xlnm.Print_Titles" localSheetId="0">'Испол. на 01.04.07'!$10:$13</definedName>
    <definedName name="_xlnm.Print_Area" localSheetId="1">'Исп. по расх.на 01.04.2019г'!$A$1:$L$50</definedName>
    <definedName name="_xlnm.Print_Area" localSheetId="0">'Испол. на 01.04.07'!$A$1:$AL$173</definedName>
  </definedNames>
  <calcPr fullCalcOnLoad="1"/>
</workbook>
</file>

<file path=xl/sharedStrings.xml><?xml version="1.0" encoding="utf-8"?>
<sst xmlns="http://schemas.openxmlformats.org/spreadsheetml/2006/main" count="225" uniqueCount="191">
  <si>
    <t xml:space="preserve">ИСПОЛНЕНИЕ БЮДЖЕТА БИЧУРСКОГО РАЙОНА </t>
  </si>
  <si>
    <t xml:space="preserve">              НА 01.04.2007г.</t>
  </si>
  <si>
    <t>(тыс.руб)</t>
  </si>
  <si>
    <t xml:space="preserve">    Бюджет муниц.района</t>
  </si>
  <si>
    <t>Бюджет поселений</t>
  </si>
  <si>
    <t>Консол. бюджет</t>
  </si>
  <si>
    <t xml:space="preserve">Код </t>
  </si>
  <si>
    <t xml:space="preserve"> Наименование платежей</t>
  </si>
  <si>
    <t>план на 2002 год</t>
  </si>
  <si>
    <t>Факт за 2002 год</t>
  </si>
  <si>
    <t xml:space="preserve">% исполнения </t>
  </si>
  <si>
    <t xml:space="preserve">план </t>
  </si>
  <si>
    <t>факт</t>
  </si>
  <si>
    <t>%</t>
  </si>
  <si>
    <t>план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</si>
  <si>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</si>
  <si>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</si>
  <si>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</si>
  <si>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</si>
  <si>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</si>
  <si>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</si>
  <si>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</si>
  <si>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</si>
  <si>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</si>
  <si>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сент.</t>
  </si>
  <si>
    <t>октябрь</t>
  </si>
  <si>
    <t>ноябрь</t>
  </si>
  <si>
    <t>декабрь</t>
  </si>
  <si>
    <t>А</t>
  </si>
  <si>
    <t xml:space="preserve"> ДОХОДЫ</t>
  </si>
  <si>
    <t>НАЛОГИ НА ПРИБЫЛЬ, ДОХОД</t>
  </si>
  <si>
    <t>13229</t>
  </si>
  <si>
    <t>3780</t>
  </si>
  <si>
    <t>1026</t>
  </si>
  <si>
    <t>Налог на доходы физических лиц</t>
  </si>
  <si>
    <t>НАЛОГИ НА СОВОКУПНЫЙ ДОХОД</t>
  </si>
  <si>
    <t>Акцизы  по   подакцизным  товарам (продукции) и отдельным видам минерального сырья, производимым на территории РФ</t>
  </si>
  <si>
    <t>- Этиловый спирт</t>
  </si>
  <si>
    <t>- Спиртосодержащие растворы</t>
  </si>
  <si>
    <t>- Водка, ликероводочные изделия</t>
  </si>
  <si>
    <t>- Коньяк, шампанское (вино игристое), вино натуральное</t>
  </si>
  <si>
    <t>- Другие алкогольные напитки</t>
  </si>
  <si>
    <t>- Пиво</t>
  </si>
  <si>
    <t>- Табачные изделия</t>
  </si>
  <si>
    <t>- Ювелирные изделия</t>
  </si>
  <si>
    <t>Единый налог, взымаемый в связи с применением упрощенной системы налогооблажения</t>
  </si>
  <si>
    <t>741</t>
  </si>
  <si>
    <t>Единый налог на вмененый доход для отдельных видов деятельности</t>
  </si>
  <si>
    <t>4320</t>
  </si>
  <si>
    <t>Единый сельскохозяйственный налог</t>
  </si>
  <si>
    <t>15</t>
  </si>
  <si>
    <t>НАЛОГИ НА ИМУЩЕСТВО</t>
  </si>
  <si>
    <t>Налог на имущество физических лиц</t>
  </si>
  <si>
    <t>187</t>
  </si>
  <si>
    <t xml:space="preserve">Налог на имущество организаций  </t>
  </si>
  <si>
    <t>124</t>
  </si>
  <si>
    <t xml:space="preserve"> - Единый налог для юридических лиц</t>
  </si>
  <si>
    <t xml:space="preserve"> - Единый налог для физических лиц</t>
  </si>
  <si>
    <t>Транспортный налог</t>
  </si>
  <si>
    <t>1589</t>
  </si>
  <si>
    <t>Земельный налог</t>
  </si>
  <si>
    <t>225</t>
  </si>
  <si>
    <t>Земельный налог взымаемый по ставке,установленный подпунктом 1 пункта 1 статьи 394 НК РФ,зачисляемый в бюджеты муниципальных районов</t>
  </si>
  <si>
    <t xml:space="preserve">Земельный налог взымаемый поставке,установленный подпунктом 1 пункта 1 статьи 394 НК РФ,зачисляемый в бюджеты поселений </t>
  </si>
  <si>
    <t xml:space="preserve">Земельный налог взымаемый поставке,установленный подпунктом 2 пункта 1 статьи 394 НК РФ,зачисляемый в бюджеты поселений </t>
  </si>
  <si>
    <t>ГОСУДАРСТВЕННАЯ ПОШЛИНА</t>
  </si>
  <si>
    <t>Государственная пошлина по делам, рассматриваемая в судах общей юрисдикции, мировыми судьями</t>
  </si>
  <si>
    <t>145</t>
  </si>
  <si>
    <t xml:space="preserve">Государственная пошлина за государственную регистрацию, а также за совершение прочих юридически значимых действий  </t>
  </si>
  <si>
    <t>720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</si>
  <si>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</si>
  <si>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 И МУНИЦИПАЛЬНОЙ СОБСТВЕННОСТИ</t>
  </si>
  <si>
    <t>Доходы от сдачи в аренду имущества,  находящегося в муниципальной собственности</t>
  </si>
  <si>
    <t xml:space="preserve">Арендная плата и поступления от продажи права на заключение договоров аренды за земли сельскохозяйственного назначения  до разграничения государственной собственности на землю </t>
  </si>
  <si>
    <t>39</t>
  </si>
  <si>
    <t>Прочие доходы от использования имущества и прав, находящихся в государственной и муниципальной собственности поселений</t>
  </si>
  <si>
    <t>14</t>
  </si>
  <si>
    <t>ПЛАТЕЖИ ПРИ ПОЛЬЗОВАНИИ ПРИРОДНЫМИ РЕСУРСАМИ</t>
  </si>
  <si>
    <t>38</t>
  </si>
  <si>
    <t xml:space="preserve">ДОХОДЫ ОТ ОКАЗАНИЯ ПЛАТНЫХ УСЛУГ И КОМПЕНСАЦИИ ЗАТРАТ ГОСУДАРСТВА </t>
  </si>
  <si>
    <t>60</t>
  </si>
  <si>
    <t>Прочие доходы от оказания платных услуг и компенсации затрат государтсва</t>
  </si>
  <si>
    <t>8070</t>
  </si>
  <si>
    <t>1278</t>
  </si>
  <si>
    <t>Доходы от продажи материальных и нематериальных активов</t>
  </si>
  <si>
    <t xml:space="preserve">ШТРАФЫ,САНКЦИИ,ВОЗМЕЩЕНИЕ УЩЕРБА  </t>
  </si>
  <si>
    <t>Денежные взыскания (штрафы) за нарушение законодательства о налогах и сборах (и прочие)</t>
  </si>
  <si>
    <t>400</t>
  </si>
  <si>
    <t xml:space="preserve">Прочие неналоговые доходы  </t>
  </si>
  <si>
    <t>Прочие неналоговые доходы бюджетов муниципальных районов</t>
  </si>
  <si>
    <t>238</t>
  </si>
  <si>
    <t>Доходы бюджетов муниципальных районов от возврата займа</t>
  </si>
  <si>
    <t>Возврат остатков субсидий и субвенций из бюджетов муниципальных районов</t>
  </si>
  <si>
    <t>-2580</t>
  </si>
  <si>
    <t xml:space="preserve"> Безвозмездные поступления  от других бюджетов  бюджетной системы РФ, кроме бюджетов государственных внебюджетных фондов</t>
  </si>
  <si>
    <t>Дотации от других бюджетов бюджетной системы Российской Федерации</t>
  </si>
  <si>
    <t>Дотации на выравнивание уровня бюджетной  обеспеченности муниципальных районов</t>
  </si>
  <si>
    <t>74472</t>
  </si>
  <si>
    <t>Дотации муниципальным районам на поддержку мер по обесп.сбалансир.бюджетов</t>
  </si>
  <si>
    <t>12674</t>
  </si>
  <si>
    <t>Дотации бюджетам поселений на поддержку мер по обеспечению сбалансированности бюджетов</t>
  </si>
  <si>
    <t>Дотации на выравнивание уровня бюджетной  обеспеченности поселений</t>
  </si>
  <si>
    <t>8478</t>
  </si>
  <si>
    <t>Прочие дотации</t>
  </si>
  <si>
    <t>Субвенции от других бюджетов бюджетной системы РФ</t>
  </si>
  <si>
    <t>Субвенции бюджетам муниципальных районов на осуществление полномочий по подготовке и проведению сельскохозяйственной переписи</t>
  </si>
  <si>
    <t>Субвенции  бюджетам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допол.)списков кандидатов в присяжные заседатели федеральных судов общей юрисдикции в РФ</t>
  </si>
  <si>
    <t>17</t>
  </si>
  <si>
    <t>Субвенции бюджетам поселений на осуществление полномочий по перв. воинскому учету, где отсут. военн.комиссариаты</t>
  </si>
  <si>
    <t>555</t>
  </si>
  <si>
    <t>Прочие субвенции</t>
  </si>
  <si>
    <t>98668</t>
  </si>
  <si>
    <t>ительных расходов</t>
  </si>
  <si>
    <t>Средства получаемые на компенсацию дополнительных расходов</t>
  </si>
  <si>
    <t>Субсидии от других бюджетов бюджетной системы Российской Федерации</t>
  </si>
  <si>
    <t>24421</t>
  </si>
  <si>
    <t>Средства федерального бюджета на реализацию ФЦП</t>
  </si>
  <si>
    <t>Прочие безвозмездные поступ.от других бюджетов бюджетной системы</t>
  </si>
  <si>
    <t>431</t>
  </si>
  <si>
    <t>22410</t>
  </si>
  <si>
    <t xml:space="preserve"> ВСЕГО ДОХОДОВ:</t>
  </si>
  <si>
    <t>Исп.посел.</t>
  </si>
  <si>
    <t>План консол.  бюджета</t>
  </si>
  <si>
    <t xml:space="preserve">Испол. за 1 квартал </t>
  </si>
  <si>
    <t>ё</t>
  </si>
  <si>
    <t xml:space="preserve">Функционированиевысшего должностного лица субъекта РФ и органа местного самоуправления </t>
  </si>
  <si>
    <t>Районный совет депутатов</t>
  </si>
  <si>
    <t>Функционирование Правительства РФ ,высших органов исполнительной власти субъекта РФ местных администраций</t>
  </si>
  <si>
    <t xml:space="preserve">Обеспечение деятельности финансовых органов </t>
  </si>
  <si>
    <t>Резервные фонды</t>
  </si>
  <si>
    <t>Другие общегосударственные вопросы</t>
  </si>
  <si>
    <t>Всего источников финансирования</t>
  </si>
  <si>
    <t xml:space="preserve">                 Начальник отдела учета и отчетности                                        В.   Е.Слепнева</t>
  </si>
  <si>
    <r>
      <t>С</t>
    </r>
    <r>
      <rPr>
        <sz val="16"/>
        <rFont val="Times New Roman"/>
        <family val="1"/>
      </rPr>
      <t>боры за выдачу органами местного самоуправления лицензий на розничную продажу алкогольной продукции,зачисляемые в местные бюджеты муниципальным районам</t>
    </r>
  </si>
  <si>
    <t>Код</t>
  </si>
  <si>
    <t>Наименование разделов и подразделов</t>
  </si>
  <si>
    <t>0100</t>
  </si>
  <si>
    <t>Общегосударственные вопросы</t>
  </si>
  <si>
    <t>0102</t>
  </si>
  <si>
    <t xml:space="preserve">Функционирование высшего должностного лица субъекта РФ и органа местного самоуправления </t>
  </si>
  <si>
    <t>0104</t>
  </si>
  <si>
    <t>0200</t>
  </si>
  <si>
    <t>Национальная оборона</t>
  </si>
  <si>
    <t>0800</t>
  </si>
  <si>
    <t>0801</t>
  </si>
  <si>
    <t>Культура</t>
  </si>
  <si>
    <t>Всего расходов</t>
  </si>
  <si>
    <t>Источники финансирования дефицита бюджетов</t>
  </si>
  <si>
    <t>Источники внутреннего финансирования дефицита бюджетов</t>
  </si>
  <si>
    <t>Остатки средств бюджетов</t>
  </si>
  <si>
    <t xml:space="preserve">                                  </t>
  </si>
  <si>
    <t>(тыс. руб.)</t>
  </si>
  <si>
    <t>Приложение 2</t>
  </si>
  <si>
    <t>% исполнения</t>
  </si>
  <si>
    <t>0203</t>
  </si>
  <si>
    <t>Мобилизационная и вневойсковая подготовка</t>
  </si>
  <si>
    <t>Бюджет сельского поселения</t>
  </si>
  <si>
    <t>0300</t>
  </si>
  <si>
    <t>0309</t>
  </si>
  <si>
    <t>0500</t>
  </si>
  <si>
    <t>0503</t>
  </si>
  <si>
    <t>Благоустройство</t>
  </si>
  <si>
    <t>Прочие мероприятия</t>
  </si>
  <si>
    <t xml:space="preserve">Национальная безопасность и првоохранительная деятельность </t>
  </si>
  <si>
    <t>Защита населения и территории от чрезвычайных ситуаций природного и техногенного характера, гражданская оборона</t>
  </si>
  <si>
    <r>
      <t>«Культура, кинематография»</t>
    </r>
    <r>
      <rPr>
        <sz val="12"/>
        <rFont val="Times New Roman"/>
        <family val="1"/>
      </rPr>
      <t xml:space="preserve"> </t>
    </r>
  </si>
  <si>
    <t>0111</t>
  </si>
  <si>
    <t>0113</t>
  </si>
  <si>
    <t>0400</t>
  </si>
  <si>
    <t>0409</t>
  </si>
  <si>
    <t>Национальная экономика</t>
  </si>
  <si>
    <t>Дорожное хозяйство (дорожные фонды)</t>
  </si>
  <si>
    <t>Жилищно-коммунальное хозяйство</t>
  </si>
  <si>
    <t>1000</t>
  </si>
  <si>
    <t>Социальная политика</t>
  </si>
  <si>
    <t>1001</t>
  </si>
  <si>
    <t>Пенсионное обеспечение</t>
  </si>
  <si>
    <t>1403</t>
  </si>
  <si>
    <t>Прочие межбюджетные трансферты общего характера</t>
  </si>
  <si>
    <t>0310</t>
  </si>
  <si>
    <t>к решению Совета депутатов МО - СП "Дунда-Киретское "</t>
  </si>
  <si>
    <t>0107</t>
  </si>
  <si>
    <t>Обеспечение проведения выборов и референдумов</t>
  </si>
  <si>
    <t>"Об исполнении бюджета МО - СП "  Дунда-Киретское " за   2023 год"</t>
  </si>
  <si>
    <t>Исполнение бюджета МО - СП " Дунда-Киретское " по расходам в разрезе разделов, подразделов функциональной классификации расходов бюджета по состоянию на 01.01. 2024 года</t>
  </si>
  <si>
    <t>0401</t>
  </si>
  <si>
    <t>Общеэкономические вопросы</t>
  </si>
  <si>
    <t>0700</t>
  </si>
  <si>
    <t>0705</t>
  </si>
  <si>
    <t>Образование</t>
  </si>
  <si>
    <t>Профессиональная подготовка, переподготовка и повышение квалифиуации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</si>
</sst>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%"/>
    <numFmt numFmtId="175" formatCode="0.0"/>
    <numFmt numFmtId="176" formatCode="0.0;[Red]0.0"/>
    <numFmt numFmtId="177" formatCode="0;[Red]0"/>
    <numFmt numFmtId="178" formatCode="#,##0_р_.;[Red]#,##0_р_."/>
    <numFmt numFmtId="179" formatCode="#,##0.00_р_."/>
    <numFmt numFmtId="180" formatCode="#,##0.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;[Red]0.00"/>
    <numFmt numFmtId="187" formatCode="0.000;[Red]0.000"/>
    <numFmt numFmtId="188" formatCode="0.00000"/>
    <numFmt numFmtId="189" formatCode="0.000000"/>
    <numFmt numFmtId="190" formatCode="0.0000"/>
    <numFmt numFmtId="191" formatCode="0.000"/>
    <numFmt numFmtId="192" formatCode="0.0000;[Red]0.0000"/>
    <numFmt numFmtId="193" formatCode="0.00000;[Red]0.00000"/>
    <numFmt numFmtId="194" formatCode="0.0000000"/>
  </numFmts>
  <fonts count="9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color indexed="8"/>
      <name val="Arial Cyr"/>
      <family val="0"/>
    </font>
    <font>
      <b/>
      <sz val="8"/>
      <color indexed="8"/>
      <name val="Times New Roman CYR"/>
      <family val="1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2"/>
    </font>
    <font>
      <b/>
      <i/>
      <sz val="16"/>
      <color indexed="8"/>
      <name val="Arial Cyr"/>
      <family val="0"/>
    </font>
    <font>
      <b/>
      <sz val="22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6"/>
      <name val="Arial Cyr"/>
      <family val="0"/>
    </font>
    <font>
      <b/>
      <sz val="16"/>
      <name val="Arial Cyr"/>
      <family val="2"/>
    </font>
    <font>
      <b/>
      <sz val="18"/>
      <color indexed="8"/>
      <name val="Arial Cyr"/>
      <family val="0"/>
    </font>
    <font>
      <b/>
      <sz val="20"/>
      <color indexed="8"/>
      <name val="Arial Cyr"/>
      <family val="0"/>
    </font>
    <font>
      <sz val="20"/>
      <color indexed="8"/>
      <name val="Arial Cyr"/>
      <family val="0"/>
    </font>
    <font>
      <b/>
      <i/>
      <sz val="16"/>
      <name val="Arial Cyr"/>
      <family val="2"/>
    </font>
    <font>
      <b/>
      <sz val="20"/>
      <name val="Arial Cyr"/>
      <family val="0"/>
    </font>
    <font>
      <sz val="20"/>
      <name val="Arial Cyr"/>
      <family val="0"/>
    </font>
    <font>
      <b/>
      <i/>
      <sz val="20"/>
      <name val="Arial Cyr"/>
      <family val="0"/>
    </font>
    <font>
      <sz val="22"/>
      <name val="Arial Cyr"/>
      <family val="0"/>
    </font>
    <font>
      <sz val="16"/>
      <name val="Times New Roman CYR"/>
      <family val="1"/>
    </font>
    <font>
      <sz val="6"/>
      <name val="Arial Cyr"/>
      <family val="2"/>
    </font>
    <font>
      <b/>
      <sz val="16"/>
      <name val="Times New Roman"/>
      <family val="1"/>
    </font>
    <font>
      <b/>
      <sz val="16"/>
      <name val="Times New Roman CE"/>
      <family val="1"/>
    </font>
    <font>
      <sz val="16"/>
      <name val="Times New Roman"/>
      <family val="1"/>
    </font>
    <font>
      <sz val="16"/>
      <name val="Times New Roman CE"/>
      <family val="1"/>
    </font>
    <font>
      <sz val="16"/>
      <color indexed="8"/>
      <name val="Times New Roman CYR"/>
      <family val="1"/>
    </font>
    <font>
      <b/>
      <sz val="16"/>
      <name val="Times New Roman CYR"/>
      <family val="1"/>
    </font>
    <font>
      <sz val="16"/>
      <color indexed="8"/>
      <name val="Times New Roman CE"/>
      <family val="1"/>
    </font>
    <font>
      <i/>
      <sz val="16"/>
      <color indexed="8"/>
      <name val="Times New Roman CYR"/>
      <family val="1"/>
    </font>
    <font>
      <i/>
      <sz val="16"/>
      <name val="Arial Cyr"/>
      <family val="2"/>
    </font>
    <font>
      <i/>
      <sz val="16"/>
      <name val="Times New Roman CE"/>
      <family val="1"/>
    </font>
    <font>
      <b/>
      <sz val="22"/>
      <name val="Times New Roman"/>
      <family val="1"/>
    </font>
    <font>
      <b/>
      <sz val="16"/>
      <color indexed="8"/>
      <name val="Times New Roman CE"/>
      <family val="1"/>
    </font>
    <font>
      <i/>
      <sz val="16"/>
      <color indexed="8"/>
      <name val="Arial Cyr"/>
      <family val="2"/>
    </font>
    <font>
      <b/>
      <i/>
      <sz val="16"/>
      <name val="Times New Roman"/>
      <family val="1"/>
    </font>
    <font>
      <b/>
      <i/>
      <sz val="16"/>
      <color indexed="8"/>
      <name val="Times New Roman CE"/>
      <family val="1"/>
    </font>
    <font>
      <i/>
      <sz val="16"/>
      <color indexed="8"/>
      <name val="Times New Roman CE"/>
      <family val="1"/>
    </font>
    <font>
      <b/>
      <i/>
      <sz val="16"/>
      <color indexed="8"/>
      <name val="Times New Roman CYR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b/>
      <sz val="12"/>
      <name val="Times New Roman CE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sz val="8"/>
      <color indexed="8"/>
      <name val="Times New Roman CYR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2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Dot"/>
      <bottom style="dashDot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ashDot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Continuous"/>
      <protection/>
    </xf>
    <xf numFmtId="3" fontId="5" fillId="0" borderId="0" xfId="0" applyNumberFormat="1" applyFont="1" applyAlignment="1" applyProtection="1">
      <alignment horizontal="centerContinuous"/>
      <protection/>
    </xf>
    <xf numFmtId="3" fontId="6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Continuous"/>
      <protection/>
    </xf>
    <xf numFmtId="3" fontId="12" fillId="0" borderId="0" xfId="0" applyNumberFormat="1" applyFont="1" applyAlignment="1" applyProtection="1">
      <alignment horizontal="centerContinuous"/>
      <protection/>
    </xf>
    <xf numFmtId="3" fontId="13" fillId="0" borderId="0" xfId="0" applyNumberFormat="1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3" fontId="19" fillId="0" borderId="12" xfId="0" applyNumberFormat="1" applyFont="1" applyBorder="1" applyAlignment="1" applyProtection="1">
      <alignment horizontal="center" wrapText="1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 shrinkToFit="1"/>
      <protection/>
    </xf>
    <xf numFmtId="0" fontId="20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top" wrapText="1"/>
    </xf>
    <xf numFmtId="0" fontId="20" fillId="0" borderId="13" xfId="0" applyFont="1" applyBorder="1" applyAlignment="1" applyProtection="1">
      <alignment horizontal="center" vertical="center" shrinkToFit="1"/>
      <protection/>
    </xf>
    <xf numFmtId="0" fontId="21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/>
    </xf>
    <xf numFmtId="0" fontId="20" fillId="0" borderId="15" xfId="0" applyFont="1" applyBorder="1" applyAlignment="1" applyProtection="1">
      <alignment horizontal="centerContinuous" vertical="center"/>
      <protection/>
    </xf>
    <xf numFmtId="0" fontId="20" fillId="0" borderId="15" xfId="0" applyFont="1" applyBorder="1" applyAlignment="1" applyProtection="1">
      <alignment horizontal="center" vertical="center" shrinkToFi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15" fillId="0" borderId="17" xfId="0" applyFont="1" applyBorder="1" applyAlignment="1">
      <alignment horizontal="center"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shrinkToFit="1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shrinkToFit="1"/>
    </xf>
    <xf numFmtId="0" fontId="21" fillId="0" borderId="18" xfId="0" applyFont="1" applyBorder="1" applyAlignment="1">
      <alignment vertical="center" shrinkToFit="1"/>
    </xf>
    <xf numFmtId="0" fontId="14" fillId="0" borderId="19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/>
      <protection/>
    </xf>
    <xf numFmtId="3" fontId="14" fillId="0" borderId="13" xfId="0" applyNumberFormat="1" applyFont="1" applyBorder="1" applyAlignment="1" applyProtection="1">
      <alignment horizontal="center" vertical="center"/>
      <protection/>
    </xf>
    <xf numFmtId="3" fontId="14" fillId="0" borderId="21" xfId="0" applyNumberFormat="1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6" fillId="0" borderId="19" xfId="0" applyNumberFormat="1" applyFont="1" applyFill="1" applyBorder="1" applyAlignment="1" applyProtection="1">
      <alignment horizontal="center" vertical="top"/>
      <protection/>
    </xf>
    <xf numFmtId="0" fontId="26" fillId="0" borderId="23" xfId="0" applyNumberFormat="1" applyFont="1" applyFill="1" applyBorder="1" applyAlignment="1" applyProtection="1">
      <alignment horizontal="left" vertical="top" wrapText="1"/>
      <protection/>
    </xf>
    <xf numFmtId="3" fontId="15" fillId="0" borderId="15" xfId="0" applyNumberFormat="1" applyFont="1" applyBorder="1" applyAlignment="1" applyProtection="1">
      <alignment horizontal="right" vertical="center"/>
      <protection/>
    </xf>
    <xf numFmtId="174" fontId="15" fillId="0" borderId="15" xfId="0" applyNumberFormat="1" applyFont="1" applyBorder="1" applyAlignment="1" applyProtection="1">
      <alignment horizontal="right" vertical="center"/>
      <protection/>
    </xf>
    <xf numFmtId="1" fontId="27" fillId="0" borderId="15" xfId="0" applyNumberFormat="1" applyFont="1" applyBorder="1" applyAlignment="1" applyProtection="1">
      <alignment horizontal="center" vertical="center"/>
      <protection/>
    </xf>
    <xf numFmtId="175" fontId="27" fillId="0" borderId="15" xfId="0" applyNumberFormat="1" applyFont="1" applyBorder="1" applyAlignment="1" applyProtection="1">
      <alignment horizontal="center" vertical="center"/>
      <protection/>
    </xf>
    <xf numFmtId="175" fontId="27" fillId="0" borderId="24" xfId="0" applyNumberFormat="1" applyFont="1" applyBorder="1" applyAlignment="1" applyProtection="1">
      <alignment horizontal="center" vertical="center"/>
      <protection/>
    </xf>
    <xf numFmtId="3" fontId="19" fillId="0" borderId="15" xfId="0" applyNumberFormat="1" applyFont="1" applyBorder="1" applyAlignment="1" applyProtection="1">
      <alignment horizontal="right" vertical="center"/>
      <protection/>
    </xf>
    <xf numFmtId="49" fontId="27" fillId="0" borderId="15" xfId="0" applyNumberFormat="1" applyFont="1" applyBorder="1" applyAlignment="1" applyProtection="1">
      <alignment horizontal="center" vertical="center"/>
      <protection/>
    </xf>
    <xf numFmtId="3" fontId="27" fillId="0" borderId="15" xfId="0" applyNumberFormat="1" applyFont="1" applyBorder="1" applyAlignment="1" applyProtection="1">
      <alignment horizontal="center" vertical="center"/>
      <protection/>
    </xf>
    <xf numFmtId="174" fontId="27" fillId="0" borderId="15" xfId="57" applyNumberFormat="1" applyFont="1" applyBorder="1" applyAlignment="1" applyProtection="1">
      <alignment horizontal="center" vertical="center"/>
      <protection/>
    </xf>
    <xf numFmtId="0" fontId="15" fillId="0" borderId="15" xfId="0" applyFont="1" applyBorder="1" applyAlignment="1">
      <alignment horizontal="center" vertical="center"/>
    </xf>
    <xf numFmtId="178" fontId="27" fillId="0" borderId="15" xfId="0" applyNumberFormat="1" applyFont="1" applyBorder="1" applyAlignment="1" applyProtection="1">
      <alignment horizontal="center" vertical="center"/>
      <protection/>
    </xf>
    <xf numFmtId="174" fontId="19" fillId="0" borderId="15" xfId="0" applyNumberFormat="1" applyFont="1" applyBorder="1" applyAlignment="1" applyProtection="1">
      <alignment horizontal="center" vertical="center"/>
      <protection/>
    </xf>
    <xf numFmtId="0" fontId="28" fillId="0" borderId="19" xfId="0" applyNumberFormat="1" applyFont="1" applyFill="1" applyBorder="1" applyAlignment="1" applyProtection="1">
      <alignment horizontal="center" vertical="top"/>
      <protection/>
    </xf>
    <xf numFmtId="0" fontId="28" fillId="0" borderId="23" xfId="0" applyNumberFormat="1" applyFont="1" applyFill="1" applyBorder="1" applyAlignment="1" applyProtection="1">
      <alignment horizontal="left" vertical="top" wrapText="1"/>
      <protection/>
    </xf>
    <xf numFmtId="3" fontId="14" fillId="0" borderId="15" xfId="0" applyNumberFormat="1" applyFont="1" applyBorder="1" applyAlignment="1" applyProtection="1">
      <alignment horizontal="right" vertical="center"/>
      <protection locked="0"/>
    </xf>
    <xf numFmtId="174" fontId="14" fillId="0" borderId="15" xfId="0" applyNumberFormat="1" applyFont="1" applyBorder="1" applyAlignment="1" applyProtection="1">
      <alignment horizontal="right" vertical="center"/>
      <protection/>
    </xf>
    <xf numFmtId="49" fontId="29" fillId="0" borderId="15" xfId="0" applyNumberFormat="1" applyFont="1" applyBorder="1" applyAlignment="1" applyProtection="1">
      <alignment horizontal="center" vertical="center"/>
      <protection locked="0"/>
    </xf>
    <xf numFmtId="3" fontId="29" fillId="0" borderId="15" xfId="0" applyNumberFormat="1" applyFont="1" applyBorder="1" applyAlignment="1" applyProtection="1">
      <alignment horizontal="center" vertical="center"/>
      <protection locked="0"/>
    </xf>
    <xf numFmtId="174" fontId="29" fillId="0" borderId="15" xfId="57" applyNumberFormat="1" applyFont="1" applyBorder="1" applyAlignment="1" applyProtection="1">
      <alignment horizontal="center" vertical="center"/>
      <protection/>
    </xf>
    <xf numFmtId="177" fontId="29" fillId="0" borderId="15" xfId="57" applyNumberFormat="1" applyFont="1" applyBorder="1" applyAlignment="1" applyProtection="1">
      <alignment horizontal="center" vertical="center"/>
      <protection/>
    </xf>
    <xf numFmtId="0" fontId="14" fillId="0" borderId="15" xfId="0" applyFont="1" applyBorder="1" applyAlignment="1">
      <alignment horizontal="center"/>
    </xf>
    <xf numFmtId="178" fontId="29" fillId="0" borderId="15" xfId="0" applyNumberFormat="1" applyFont="1" applyBorder="1" applyAlignment="1" applyProtection="1">
      <alignment horizontal="center" vertical="center"/>
      <protection locked="0"/>
    </xf>
    <xf numFmtId="178" fontId="29" fillId="0" borderId="15" xfId="0" applyNumberFormat="1" applyFont="1" applyBorder="1" applyAlignment="1" applyProtection="1">
      <alignment horizontal="center" vertical="center"/>
      <protection/>
    </xf>
    <xf numFmtId="0" fontId="14" fillId="0" borderId="15" xfId="0" applyFont="1" applyBorder="1" applyAlignment="1">
      <alignment horizontal="center" vertical="center"/>
    </xf>
    <xf numFmtId="174" fontId="14" fillId="0" borderId="15" xfId="0" applyNumberFormat="1" applyFont="1" applyBorder="1" applyAlignment="1" applyProtection="1">
      <alignment horizontal="center" vertical="center"/>
      <protection/>
    </xf>
    <xf numFmtId="0" fontId="28" fillId="0" borderId="23" xfId="0" applyNumberFormat="1" applyFont="1" applyFill="1" applyBorder="1" applyAlignment="1" applyProtection="1">
      <alignment horizontal="left" vertical="center" wrapText="1" readingOrder="1"/>
      <protection/>
    </xf>
    <xf numFmtId="0" fontId="24" fillId="0" borderId="19" xfId="0" applyFont="1" applyFill="1" applyBorder="1" applyAlignment="1">
      <alignment horizontal="center" vertical="center"/>
    </xf>
    <xf numFmtId="0" fontId="30" fillId="0" borderId="23" xfId="0" applyFont="1" applyBorder="1" applyAlignment="1" applyProtection="1">
      <alignment horizontal="left" vertical="center" wrapText="1"/>
      <protection/>
    </xf>
    <xf numFmtId="0" fontId="14" fillId="0" borderId="15" xfId="0" applyNumberFormat="1" applyFont="1" applyBorder="1" applyAlignment="1" applyProtection="1">
      <alignment horizontal="center" vertical="center"/>
      <protection/>
    </xf>
    <xf numFmtId="0" fontId="24" fillId="0" borderId="19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 applyProtection="1">
      <alignment horizontal="right" vertical="center" wrapText="1"/>
      <protection locked="0"/>
    </xf>
    <xf numFmtId="174" fontId="15" fillId="0" borderId="15" xfId="0" applyNumberFormat="1" applyFont="1" applyBorder="1" applyAlignment="1" applyProtection="1">
      <alignment horizontal="right" vertical="center" wrapText="1"/>
      <protection/>
    </xf>
    <xf numFmtId="49" fontId="29" fillId="0" borderId="15" xfId="0" applyNumberFormat="1" applyFont="1" applyBorder="1" applyAlignment="1" applyProtection="1">
      <alignment horizontal="center" vertical="center" wrapText="1"/>
      <protection locked="0"/>
    </xf>
    <xf numFmtId="3" fontId="29" fillId="0" borderId="15" xfId="0" applyNumberFormat="1" applyFont="1" applyBorder="1" applyAlignment="1" applyProtection="1">
      <alignment horizontal="center" vertical="center" wrapText="1"/>
      <protection locked="0"/>
    </xf>
    <xf numFmtId="174" fontId="29" fillId="0" borderId="15" xfId="57" applyNumberFormat="1" applyFont="1" applyBorder="1" applyAlignment="1" applyProtection="1">
      <alignment horizontal="center" vertical="center" wrapText="1"/>
      <protection/>
    </xf>
    <xf numFmtId="177" fontId="29" fillId="0" borderId="15" xfId="57" applyNumberFormat="1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178" fontId="29" fillId="0" borderId="15" xfId="0" applyNumberFormat="1" applyFont="1" applyBorder="1" applyAlignment="1" applyProtection="1">
      <alignment horizontal="center" vertical="center" wrapText="1"/>
      <protection locked="0"/>
    </xf>
    <xf numFmtId="178" fontId="29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175" fontId="29" fillId="0" borderId="15" xfId="0" applyNumberFormat="1" applyFont="1" applyBorder="1" applyAlignment="1" applyProtection="1">
      <alignment horizontal="center" vertical="center"/>
      <protection/>
    </xf>
    <xf numFmtId="1" fontId="29" fillId="0" borderId="15" xfId="0" applyNumberFormat="1" applyFont="1" applyBorder="1" applyAlignment="1" applyProtection="1">
      <alignment horizontal="center" vertical="center"/>
      <protection/>
    </xf>
    <xf numFmtId="175" fontId="29" fillId="0" borderId="24" xfId="0" applyNumberFormat="1" applyFont="1" applyBorder="1" applyAlignment="1" applyProtection="1">
      <alignment horizontal="center" vertical="center"/>
      <protection/>
    </xf>
    <xf numFmtId="1" fontId="12" fillId="0" borderId="19" xfId="0" applyNumberFormat="1" applyFont="1" applyBorder="1" applyAlignment="1" applyProtection="1">
      <alignment horizontal="center" vertical="center"/>
      <protection/>
    </xf>
    <xf numFmtId="0" fontId="31" fillId="0" borderId="23" xfId="0" applyFont="1" applyBorder="1" applyAlignment="1">
      <alignment wrapText="1"/>
    </xf>
    <xf numFmtId="174" fontId="32" fillId="0" borderId="15" xfId="57" applyNumberFormat="1" applyFont="1" applyBorder="1" applyAlignment="1" applyProtection="1">
      <alignment horizontal="center" vertical="center"/>
      <protection/>
    </xf>
    <xf numFmtId="177" fontId="32" fillId="0" borderId="15" xfId="57" applyNumberFormat="1" applyFont="1" applyBorder="1" applyAlignment="1" applyProtection="1">
      <alignment horizontal="center" vertical="center"/>
      <protection/>
    </xf>
    <xf numFmtId="49" fontId="24" fillId="0" borderId="23" xfId="0" applyNumberFormat="1" applyFont="1" applyFill="1" applyBorder="1" applyAlignment="1">
      <alignment/>
    </xf>
    <xf numFmtId="3" fontId="14" fillId="0" borderId="15" xfId="0" applyNumberFormat="1" applyFont="1" applyBorder="1" applyAlignment="1" applyProtection="1">
      <alignment horizontal="right" vertical="center"/>
      <protection/>
    </xf>
    <xf numFmtId="3" fontId="29" fillId="0" borderId="15" xfId="0" applyNumberFormat="1" applyFont="1" applyBorder="1" applyAlignment="1" applyProtection="1">
      <alignment horizontal="center" vertical="center"/>
      <protection/>
    </xf>
    <xf numFmtId="175" fontId="29" fillId="0" borderId="15" xfId="0" applyNumberFormat="1" applyFont="1" applyBorder="1" applyAlignment="1" applyProtection="1">
      <alignment horizontal="center" vertical="center"/>
      <protection/>
    </xf>
    <xf numFmtId="3" fontId="13" fillId="0" borderId="15" xfId="0" applyNumberFormat="1" applyFont="1" applyBorder="1" applyAlignment="1" applyProtection="1">
      <alignment horizontal="right" vertical="center"/>
      <protection locked="0"/>
    </xf>
    <xf numFmtId="49" fontId="32" fillId="0" borderId="15" xfId="0" applyNumberFormat="1" applyFont="1" applyBorder="1" applyAlignment="1" applyProtection="1">
      <alignment horizontal="center" vertical="center"/>
      <protection locked="0"/>
    </xf>
    <xf numFmtId="3" fontId="32" fillId="0" borderId="15" xfId="0" applyNumberFormat="1" applyFont="1" applyBorder="1" applyAlignment="1" applyProtection="1">
      <alignment horizontal="center" vertical="center"/>
      <protection locked="0"/>
    </xf>
    <xf numFmtId="178" fontId="32" fillId="0" borderId="15" xfId="0" applyNumberFormat="1" applyFont="1" applyBorder="1" applyAlignment="1" applyProtection="1">
      <alignment horizontal="center" vertical="center"/>
      <protection locked="0"/>
    </xf>
    <xf numFmtId="178" fontId="32" fillId="0" borderId="15" xfId="0" applyNumberFormat="1" applyFont="1" applyBorder="1" applyAlignment="1" applyProtection="1">
      <alignment horizontal="center" vertical="center"/>
      <protection/>
    </xf>
    <xf numFmtId="1" fontId="27" fillId="0" borderId="15" xfId="0" applyNumberFormat="1" applyFont="1" applyBorder="1" applyAlignment="1" applyProtection="1">
      <alignment horizontal="center" vertical="center"/>
      <protection locked="0"/>
    </xf>
    <xf numFmtId="49" fontId="29" fillId="0" borderId="15" xfId="0" applyNumberFormat="1" applyFont="1" applyBorder="1" applyAlignment="1" applyProtection="1">
      <alignment horizontal="center" vertical="center"/>
      <protection/>
    </xf>
    <xf numFmtId="3" fontId="13" fillId="0" borderId="15" xfId="0" applyNumberFormat="1" applyFont="1" applyBorder="1" applyAlignment="1" applyProtection="1">
      <alignment horizontal="right" vertical="center"/>
      <protection/>
    </xf>
    <xf numFmtId="3" fontId="32" fillId="0" borderId="15" xfId="0" applyNumberFormat="1" applyFont="1" applyBorder="1" applyAlignment="1" applyProtection="1">
      <alignment horizontal="center" vertical="center"/>
      <protection/>
    </xf>
    <xf numFmtId="1" fontId="13" fillId="0" borderId="19" xfId="0" applyNumberFormat="1" applyFont="1" applyBorder="1" applyAlignment="1" applyProtection="1">
      <alignment horizontal="center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3" fillId="0" borderId="23" xfId="0" applyFont="1" applyBorder="1" applyAlignment="1" applyProtection="1">
      <alignment horizontal="left" vertical="center"/>
      <protection/>
    </xf>
    <xf numFmtId="3" fontId="34" fillId="0" borderId="15" xfId="0" applyNumberFormat="1" applyFont="1" applyBorder="1" applyAlignment="1" applyProtection="1">
      <alignment horizontal="right" vertical="center"/>
      <protection locked="0"/>
    </xf>
    <xf numFmtId="174" fontId="34" fillId="0" borderId="15" xfId="0" applyNumberFormat="1" applyFont="1" applyBorder="1" applyAlignment="1" applyProtection="1">
      <alignment horizontal="right" vertical="center"/>
      <protection/>
    </xf>
    <xf numFmtId="49" fontId="35" fillId="0" borderId="15" xfId="0" applyNumberFormat="1" applyFont="1" applyBorder="1" applyAlignment="1" applyProtection="1">
      <alignment horizontal="center" vertical="center"/>
      <protection locked="0"/>
    </xf>
    <xf numFmtId="3" fontId="35" fillId="0" borderId="15" xfId="0" applyNumberFormat="1" applyFont="1" applyBorder="1" applyAlignment="1" applyProtection="1">
      <alignment horizontal="center" vertical="center"/>
      <protection locked="0"/>
    </xf>
    <xf numFmtId="174" fontId="35" fillId="0" borderId="15" xfId="57" applyNumberFormat="1" applyFont="1" applyBorder="1" applyAlignment="1" applyProtection="1">
      <alignment horizontal="center" vertical="center"/>
      <protection/>
    </xf>
    <xf numFmtId="177" fontId="35" fillId="0" borderId="15" xfId="57" applyNumberFormat="1" applyFont="1" applyBorder="1" applyAlignment="1" applyProtection="1">
      <alignment horizontal="center" vertical="center"/>
      <protection/>
    </xf>
    <xf numFmtId="0" fontId="34" fillId="0" borderId="15" xfId="0" applyFont="1" applyBorder="1" applyAlignment="1">
      <alignment horizontal="center" vertical="center"/>
    </xf>
    <xf numFmtId="175" fontId="35" fillId="0" borderId="15" xfId="0" applyNumberFormat="1" applyFont="1" applyBorder="1" applyAlignment="1" applyProtection="1">
      <alignment horizontal="center" vertical="center"/>
      <protection/>
    </xf>
    <xf numFmtId="178" fontId="35" fillId="0" borderId="15" xfId="0" applyNumberFormat="1" applyFont="1" applyBorder="1" applyAlignment="1" applyProtection="1">
      <alignment horizontal="center" vertical="center"/>
      <protection locked="0"/>
    </xf>
    <xf numFmtId="178" fontId="35" fillId="0" borderId="15" xfId="0" applyNumberFormat="1" applyFont="1" applyBorder="1" applyAlignment="1" applyProtection="1">
      <alignment horizontal="center" vertical="center"/>
      <protection/>
    </xf>
    <xf numFmtId="1" fontId="35" fillId="0" borderId="15" xfId="0" applyNumberFormat="1" applyFont="1" applyBorder="1" applyAlignment="1" applyProtection="1">
      <alignment horizontal="center" vertical="center"/>
      <protection/>
    </xf>
    <xf numFmtId="0" fontId="34" fillId="0" borderId="15" xfId="0" applyNumberFormat="1" applyFont="1" applyBorder="1" applyAlignment="1" applyProtection="1">
      <alignment horizontal="center" vertical="center"/>
      <protection/>
    </xf>
    <xf numFmtId="175" fontId="35" fillId="0" borderId="24" xfId="0" applyNumberFormat="1" applyFont="1" applyBorder="1" applyAlignment="1" applyProtection="1">
      <alignment horizontal="center" vertical="center"/>
      <protection/>
    </xf>
    <xf numFmtId="0" fontId="26" fillId="0" borderId="19" xfId="0" applyNumberFormat="1" applyFont="1" applyFill="1" applyBorder="1" applyAlignment="1" applyProtection="1">
      <alignment horizontal="center" vertical="top"/>
      <protection/>
    </xf>
    <xf numFmtId="0" fontId="36" fillId="0" borderId="23" xfId="0" applyNumberFormat="1" applyFont="1" applyFill="1" applyBorder="1" applyAlignment="1" applyProtection="1">
      <alignment horizontal="left" vertical="top" wrapText="1"/>
      <protection/>
    </xf>
    <xf numFmtId="174" fontId="15" fillId="0" borderId="15" xfId="0" applyNumberFormat="1" applyFont="1" applyBorder="1" applyAlignment="1" applyProtection="1">
      <alignment horizontal="center" vertical="center"/>
      <protection/>
    </xf>
    <xf numFmtId="3" fontId="9" fillId="0" borderId="15" xfId="0" applyNumberFormat="1" applyFont="1" applyBorder="1" applyAlignment="1" applyProtection="1">
      <alignment horizontal="right" vertical="center"/>
      <protection/>
    </xf>
    <xf numFmtId="3" fontId="37" fillId="0" borderId="15" xfId="0" applyNumberFormat="1" applyFont="1" applyBorder="1" applyAlignment="1" applyProtection="1">
      <alignment horizontal="center" vertical="center"/>
      <protection/>
    </xf>
    <xf numFmtId="174" fontId="37" fillId="0" borderId="15" xfId="57" applyNumberFormat="1" applyFont="1" applyBorder="1" applyAlignment="1" applyProtection="1">
      <alignment horizontal="center" vertical="center"/>
      <protection/>
    </xf>
    <xf numFmtId="178" fontId="37" fillId="0" borderId="15" xfId="0" applyNumberFormat="1" applyFont="1" applyBorder="1" applyAlignment="1" applyProtection="1">
      <alignment horizontal="center" vertical="center"/>
      <protection/>
    </xf>
    <xf numFmtId="0" fontId="26" fillId="0" borderId="23" xfId="0" applyNumberFormat="1" applyFont="1" applyFill="1" applyBorder="1" applyAlignment="1" applyProtection="1">
      <alignment horizontal="left" vertical="top" wrapText="1"/>
      <protection/>
    </xf>
    <xf numFmtId="49" fontId="27" fillId="0" borderId="15" xfId="0" applyNumberFormat="1" applyFont="1" applyBorder="1" applyAlignment="1" applyProtection="1">
      <alignment horizontal="center" vertical="center"/>
      <protection locked="0"/>
    </xf>
    <xf numFmtId="0" fontId="28" fillId="0" borderId="23" xfId="0" applyNumberFormat="1" applyFont="1" applyFill="1" applyBorder="1" applyAlignment="1" applyProtection="1">
      <alignment horizontal="left" vertical="top" wrapText="1"/>
      <protection/>
    </xf>
    <xf numFmtId="49" fontId="29" fillId="0" borderId="15" xfId="0" applyNumberFormat="1" applyFont="1" applyBorder="1" applyAlignment="1" applyProtection="1">
      <alignment horizontal="center" vertical="center"/>
      <protection locked="0"/>
    </xf>
    <xf numFmtId="3" fontId="38" fillId="0" borderId="15" xfId="0" applyNumberFormat="1" applyFont="1" applyBorder="1" applyAlignment="1" applyProtection="1">
      <alignment horizontal="right" vertical="center"/>
      <protection/>
    </xf>
    <xf numFmtId="177" fontId="37" fillId="0" borderId="15" xfId="57" applyNumberFormat="1" applyFont="1" applyBorder="1" applyAlignment="1" applyProtection="1">
      <alignment horizontal="center" vertical="center"/>
      <protection/>
    </xf>
    <xf numFmtId="49" fontId="37" fillId="0" borderId="15" xfId="0" applyNumberFormat="1" applyFont="1" applyBorder="1" applyAlignment="1" applyProtection="1">
      <alignment horizontal="center" vertical="center"/>
      <protection/>
    </xf>
    <xf numFmtId="0" fontId="28" fillId="0" borderId="23" xfId="0" applyNumberFormat="1" applyFont="1" applyFill="1" applyBorder="1" applyAlignment="1" applyProtection="1">
      <alignment horizontal="left" vertical="center" wrapText="1"/>
      <protection/>
    </xf>
    <xf numFmtId="49" fontId="32" fillId="0" borderId="15" xfId="0" applyNumberFormat="1" applyFont="1" applyBorder="1" applyAlignment="1" applyProtection="1">
      <alignment horizontal="center" vertical="center"/>
      <protection/>
    </xf>
    <xf numFmtId="1" fontId="27" fillId="0" borderId="15" xfId="0" applyNumberFormat="1" applyFont="1" applyBorder="1" applyAlignment="1" applyProtection="1">
      <alignment horizontal="center" vertical="center"/>
      <protection locked="0"/>
    </xf>
    <xf numFmtId="49" fontId="32" fillId="0" borderId="15" xfId="0" applyNumberFormat="1" applyFont="1" applyBorder="1" applyAlignment="1" applyProtection="1">
      <alignment horizontal="center" vertical="center"/>
      <protection/>
    </xf>
    <xf numFmtId="0" fontId="36" fillId="0" borderId="23" xfId="0" applyNumberFormat="1" applyFont="1" applyFill="1" applyBorder="1" applyAlignment="1" applyProtection="1">
      <alignment horizontal="left" vertical="top" wrapText="1"/>
      <protection/>
    </xf>
    <xf numFmtId="49" fontId="27" fillId="0" borderId="15" xfId="0" applyNumberFormat="1" applyFont="1" applyBorder="1" applyAlignment="1" applyProtection="1">
      <alignment horizontal="center" vertical="center"/>
      <protection locked="0"/>
    </xf>
    <xf numFmtId="0" fontId="39" fillId="0" borderId="23" xfId="0" applyNumberFormat="1" applyFont="1" applyFill="1" applyBorder="1" applyAlignment="1" applyProtection="1">
      <alignment horizontal="left" vertical="top" wrapText="1"/>
      <protection/>
    </xf>
    <xf numFmtId="1" fontId="35" fillId="0" borderId="15" xfId="0" applyNumberFormat="1" applyFont="1" applyBorder="1" applyAlignment="1" applyProtection="1">
      <alignment horizontal="center" vertical="center"/>
      <protection locked="0"/>
    </xf>
    <xf numFmtId="1" fontId="35" fillId="0" borderId="15" xfId="0" applyNumberFormat="1" applyFont="1" applyBorder="1" applyAlignment="1" applyProtection="1">
      <alignment horizontal="center" vertical="center"/>
      <protection/>
    </xf>
    <xf numFmtId="1" fontId="35" fillId="0" borderId="15" xfId="0" applyNumberFormat="1" applyFont="1" applyBorder="1" applyAlignment="1" applyProtection="1">
      <alignment horizontal="center" vertical="center"/>
      <protection locked="0"/>
    </xf>
    <xf numFmtId="175" fontId="35" fillId="0" borderId="24" xfId="0" applyNumberFormat="1" applyFont="1" applyBorder="1" applyAlignment="1" applyProtection="1">
      <alignment horizontal="center" vertical="center"/>
      <protection/>
    </xf>
    <xf numFmtId="1" fontId="35" fillId="0" borderId="15" xfId="0" applyNumberFormat="1" applyFont="1" applyBorder="1" applyAlignment="1" applyProtection="1">
      <alignment horizontal="center" vertical="center"/>
      <protection locked="0"/>
    </xf>
    <xf numFmtId="1" fontId="29" fillId="0" borderId="15" xfId="0" applyNumberFormat="1" applyFont="1" applyBorder="1" applyAlignment="1" applyProtection="1">
      <alignment horizontal="center" vertical="center"/>
      <protection locked="0"/>
    </xf>
    <xf numFmtId="3" fontId="40" fillId="0" borderId="15" xfId="0" applyNumberFormat="1" applyFont="1" applyBorder="1" applyAlignment="1" applyProtection="1">
      <alignment horizontal="center" vertical="center"/>
      <protection/>
    </xf>
    <xf numFmtId="174" fontId="41" fillId="0" borderId="15" xfId="57" applyNumberFormat="1" applyFont="1" applyBorder="1" applyAlignment="1" applyProtection="1">
      <alignment horizontal="center" vertical="center"/>
      <protection/>
    </xf>
    <xf numFmtId="177" fontId="41" fillId="0" borderId="15" xfId="57" applyNumberFormat="1" applyFont="1" applyBorder="1" applyAlignment="1" applyProtection="1">
      <alignment horizontal="center" vertical="center"/>
      <protection/>
    </xf>
    <xf numFmtId="49" fontId="41" fillId="0" borderId="15" xfId="0" applyNumberFormat="1" applyFont="1" applyBorder="1" applyAlignment="1" applyProtection="1">
      <alignment horizontal="center" vertical="center"/>
      <protection/>
    </xf>
    <xf numFmtId="178" fontId="40" fillId="0" borderId="15" xfId="0" applyNumberFormat="1" applyFont="1" applyBorder="1" applyAlignment="1" applyProtection="1">
      <alignment horizontal="center" vertical="center"/>
      <protection/>
    </xf>
    <xf numFmtId="178" fontId="41" fillId="0" borderId="15" xfId="0" applyNumberFormat="1" applyFont="1" applyBorder="1" applyAlignment="1" applyProtection="1">
      <alignment horizontal="center" vertical="center"/>
      <protection/>
    </xf>
    <xf numFmtId="175" fontId="27" fillId="0" borderId="15" xfId="0" applyNumberFormat="1" applyFont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>
      <alignment horizontal="center"/>
    </xf>
    <xf numFmtId="0" fontId="24" fillId="0" borderId="23" xfId="0" applyFont="1" applyFill="1" applyBorder="1" applyAlignment="1">
      <alignment/>
    </xf>
    <xf numFmtId="178" fontId="32" fillId="0" borderId="15" xfId="0" applyNumberFormat="1" applyFont="1" applyBorder="1" applyAlignment="1">
      <alignment horizontal="center" vertical="center"/>
    </xf>
    <xf numFmtId="0" fontId="31" fillId="0" borderId="23" xfId="0" applyFont="1" applyFill="1" applyBorder="1" applyAlignment="1">
      <alignment/>
    </xf>
    <xf numFmtId="0" fontId="31" fillId="0" borderId="23" xfId="0" applyFont="1" applyFill="1" applyBorder="1" applyAlignment="1">
      <alignment wrapText="1"/>
    </xf>
    <xf numFmtId="0" fontId="11" fillId="0" borderId="23" xfId="0" applyFont="1" applyBorder="1" applyAlignment="1" applyProtection="1">
      <alignment horizontal="left" vertical="center"/>
      <protection/>
    </xf>
    <xf numFmtId="49" fontId="24" fillId="0" borderId="23" xfId="0" applyNumberFormat="1" applyFont="1" applyFill="1" applyBorder="1" applyAlignment="1">
      <alignment wrapText="1"/>
    </xf>
    <xf numFmtId="1" fontId="9" fillId="0" borderId="19" xfId="0" applyNumberFormat="1" applyFont="1" applyBorder="1" applyAlignment="1" applyProtection="1">
      <alignment horizontal="center" vertical="center"/>
      <protection/>
    </xf>
    <xf numFmtId="0" fontId="42" fillId="0" borderId="23" xfId="0" applyFont="1" applyBorder="1" applyAlignment="1" applyProtection="1">
      <alignment horizontal="left" vertical="center"/>
      <protection/>
    </xf>
    <xf numFmtId="11" fontId="24" fillId="0" borderId="23" xfId="0" applyNumberFormat="1" applyFont="1" applyFill="1" applyBorder="1" applyAlignment="1">
      <alignment horizontal="left" vertical="center" wrapText="1"/>
    </xf>
    <xf numFmtId="0" fontId="11" fillId="0" borderId="23" xfId="0" applyFont="1" applyBorder="1" applyAlignment="1" applyProtection="1">
      <alignment horizontal="center" vertical="center"/>
      <protection/>
    </xf>
    <xf numFmtId="0" fontId="42" fillId="0" borderId="23" xfId="0" applyFont="1" applyBorder="1" applyAlignment="1" applyProtection="1">
      <alignment horizontal="left" vertical="center" wrapText="1"/>
      <protection/>
    </xf>
    <xf numFmtId="0" fontId="24" fillId="0" borderId="23" xfId="0" applyFont="1" applyFill="1" applyBorder="1" applyAlignment="1">
      <alignment wrapText="1"/>
    </xf>
    <xf numFmtId="0" fontId="24" fillId="0" borderId="23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23" xfId="0" applyFont="1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31" fillId="0" borderId="23" xfId="0" applyFont="1" applyBorder="1" applyAlignment="1">
      <alignment horizontal="left"/>
    </xf>
    <xf numFmtId="0" fontId="24" fillId="0" borderId="23" xfId="0" applyFont="1" applyFill="1" applyBorder="1" applyAlignment="1">
      <alignment horizontal="left" wrapText="1"/>
    </xf>
    <xf numFmtId="0" fontId="24" fillId="0" borderId="23" xfId="0" applyFont="1" applyFill="1" applyBorder="1" applyAlignment="1">
      <alignment horizontal="left" vertical="center"/>
    </xf>
    <xf numFmtId="175" fontId="29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3" fontId="15" fillId="0" borderId="17" xfId="0" applyNumberFormat="1" applyFont="1" applyBorder="1" applyAlignment="1" applyProtection="1">
      <alignment horizontal="right" vertical="center"/>
      <protection/>
    </xf>
    <xf numFmtId="174" fontId="15" fillId="0" borderId="17" xfId="0" applyNumberFormat="1" applyFont="1" applyBorder="1" applyAlignment="1" applyProtection="1">
      <alignment horizontal="right" vertical="center"/>
      <protection/>
    </xf>
    <xf numFmtId="1" fontId="27" fillId="0" borderId="17" xfId="0" applyNumberFormat="1" applyFont="1" applyBorder="1" applyAlignment="1" applyProtection="1">
      <alignment horizontal="center" vertical="center"/>
      <protection/>
    </xf>
    <xf numFmtId="175" fontId="27" fillId="0" borderId="17" xfId="0" applyNumberFormat="1" applyFont="1" applyBorder="1" applyAlignment="1" applyProtection="1">
      <alignment horizontal="center" vertical="center"/>
      <protection/>
    </xf>
    <xf numFmtId="175" fontId="27" fillId="0" borderId="17" xfId="0" applyNumberFormat="1" applyFont="1" applyBorder="1" applyAlignment="1" applyProtection="1">
      <alignment horizontal="center" vertical="center"/>
      <protection locked="0"/>
    </xf>
    <xf numFmtId="175" fontId="27" fillId="0" borderId="26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3" fontId="4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vertical="center"/>
      <protection locked="0"/>
    </xf>
    <xf numFmtId="49" fontId="43" fillId="0" borderId="0" xfId="0" applyNumberFormat="1" applyFont="1" applyBorder="1" applyAlignment="1">
      <alignment horizontal="center" vertical="top" wrapText="1"/>
    </xf>
    <xf numFmtId="177" fontId="43" fillId="0" borderId="0" xfId="0" applyNumberFormat="1" applyFont="1" applyBorder="1" applyAlignment="1">
      <alignment horizontal="center" vertical="center" wrapText="1"/>
    </xf>
    <xf numFmtId="176" fontId="43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center" vertical="center" wrapText="1"/>
    </xf>
    <xf numFmtId="177" fontId="46" fillId="0" borderId="0" xfId="0" applyNumberFormat="1" applyFont="1" applyBorder="1" applyAlignment="1">
      <alignment horizontal="center" vertical="center" wrapText="1"/>
    </xf>
    <xf numFmtId="176" fontId="46" fillId="0" borderId="0" xfId="0" applyNumberFormat="1" applyFont="1" applyBorder="1" applyAlignment="1">
      <alignment horizontal="center" vertical="center" wrapText="1"/>
    </xf>
    <xf numFmtId="176" fontId="46" fillId="0" borderId="27" xfId="0" applyNumberFormat="1" applyFont="1" applyBorder="1" applyAlignment="1">
      <alignment horizontal="center" vertical="center" wrapText="1"/>
    </xf>
    <xf numFmtId="176" fontId="46" fillId="0" borderId="13" xfId="0" applyNumberFormat="1" applyFont="1" applyBorder="1" applyAlignment="1">
      <alignment horizontal="center" vertical="center" wrapText="1"/>
    </xf>
    <xf numFmtId="176" fontId="46" fillId="0" borderId="28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76" fontId="46" fillId="0" borderId="29" xfId="0" applyNumberFormat="1" applyFont="1" applyBorder="1" applyAlignment="1">
      <alignment horizontal="center" vertical="center" wrapText="1"/>
    </xf>
    <xf numFmtId="176" fontId="46" fillId="0" borderId="15" xfId="0" applyNumberFormat="1" applyFont="1" applyBorder="1" applyAlignment="1">
      <alignment horizontal="center" vertical="center" wrapText="1"/>
    </xf>
    <xf numFmtId="177" fontId="46" fillId="0" borderId="15" xfId="0" applyNumberFormat="1" applyFont="1" applyBorder="1" applyAlignment="1">
      <alignment horizontal="center" vertical="center" wrapText="1"/>
    </xf>
    <xf numFmtId="176" fontId="46" fillId="0" borderId="19" xfId="0" applyNumberFormat="1" applyFont="1" applyBorder="1" applyAlignment="1">
      <alignment horizontal="center" vertical="center" wrapText="1"/>
    </xf>
    <xf numFmtId="176" fontId="47" fillId="0" borderId="15" xfId="0" applyNumberFormat="1" applyFont="1" applyBorder="1" applyAlignment="1">
      <alignment horizontal="center" vertical="center" wrapText="1"/>
    </xf>
    <xf numFmtId="177" fontId="47" fillId="0" borderId="15" xfId="0" applyNumberFormat="1" applyFont="1" applyBorder="1" applyAlignment="1">
      <alignment horizontal="center" vertical="center" wrapText="1"/>
    </xf>
    <xf numFmtId="177" fontId="46" fillId="0" borderId="29" xfId="0" applyNumberFormat="1" applyFont="1" applyBorder="1" applyAlignment="1">
      <alignment horizontal="center" vertical="center" wrapText="1"/>
    </xf>
    <xf numFmtId="1" fontId="46" fillId="0" borderId="0" xfId="0" applyNumberFormat="1" applyFont="1" applyBorder="1" applyAlignment="1">
      <alignment horizontal="center" vertical="center" wrapText="1"/>
    </xf>
    <xf numFmtId="175" fontId="46" fillId="0" borderId="29" xfId="0" applyNumberFormat="1" applyFont="1" applyBorder="1" applyAlignment="1">
      <alignment horizontal="center" vertical="center" wrapText="1"/>
    </xf>
    <xf numFmtId="176" fontId="43" fillId="0" borderId="15" xfId="0" applyNumberFormat="1" applyFont="1" applyBorder="1" applyAlignment="1">
      <alignment horizontal="center" vertical="center" wrapText="1"/>
    </xf>
    <xf numFmtId="176" fontId="48" fillId="0" borderId="15" xfId="0" applyNumberFormat="1" applyFont="1" applyBorder="1" applyAlignment="1">
      <alignment horizontal="center" vertical="center"/>
    </xf>
    <xf numFmtId="176" fontId="43" fillId="0" borderId="19" xfId="0" applyNumberFormat="1" applyFont="1" applyBorder="1" applyAlignment="1">
      <alignment horizontal="center" vertical="center" wrapText="1"/>
    </xf>
    <xf numFmtId="176" fontId="43" fillId="0" borderId="29" xfId="0" applyNumberFormat="1" applyFont="1" applyBorder="1" applyAlignment="1">
      <alignment horizontal="center" vertical="center" wrapText="1"/>
    </xf>
    <xf numFmtId="177" fontId="43" fillId="0" borderId="15" xfId="0" applyNumberFormat="1" applyFont="1" applyBorder="1" applyAlignment="1">
      <alignment horizontal="center" vertical="center" wrapText="1"/>
    </xf>
    <xf numFmtId="177" fontId="43" fillId="0" borderId="2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77" fontId="48" fillId="0" borderId="15" xfId="0" applyNumberFormat="1" applyFont="1" applyBorder="1" applyAlignment="1">
      <alignment horizontal="center" vertical="center"/>
    </xf>
    <xf numFmtId="177" fontId="49" fillId="0" borderId="15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27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29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48" fillId="0" borderId="15" xfId="0" applyFont="1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top" wrapText="1"/>
    </xf>
    <xf numFmtId="0" fontId="43" fillId="0" borderId="15" xfId="0" applyFont="1" applyBorder="1" applyAlignment="1">
      <alignment vertical="top" wrapText="1"/>
    </xf>
    <xf numFmtId="0" fontId="26" fillId="0" borderId="15" xfId="0" applyFont="1" applyBorder="1" applyAlignment="1">
      <alignment horizontal="center" vertical="center" wrapText="1"/>
    </xf>
    <xf numFmtId="176" fontId="26" fillId="0" borderId="15" xfId="0" applyNumberFormat="1" applyFont="1" applyBorder="1" applyAlignment="1">
      <alignment horizontal="center" vertical="center" wrapText="1"/>
    </xf>
    <xf numFmtId="177" fontId="56" fillId="0" borderId="0" xfId="0" applyNumberFormat="1" applyFont="1" applyBorder="1" applyAlignment="1">
      <alignment horizontal="center" vertical="center" wrapText="1"/>
    </xf>
    <xf numFmtId="176" fontId="56" fillId="0" borderId="0" xfId="0" applyNumberFormat="1" applyFont="1" applyBorder="1" applyAlignment="1">
      <alignment horizontal="center" vertical="center" wrapText="1"/>
    </xf>
    <xf numFmtId="176" fontId="57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49" fontId="46" fillId="0" borderId="15" xfId="0" applyNumberFormat="1" applyFont="1" applyBorder="1" applyAlignment="1">
      <alignment horizontal="center" vertical="top" wrapText="1"/>
    </xf>
    <xf numFmtId="0" fontId="46" fillId="0" borderId="15" xfId="0" applyFont="1" applyBorder="1" applyAlignment="1">
      <alignment vertical="top" wrapText="1"/>
    </xf>
    <xf numFmtId="0" fontId="28" fillId="0" borderId="15" xfId="0" applyFont="1" applyBorder="1" applyAlignment="1">
      <alignment horizontal="center" vertical="center" wrapText="1"/>
    </xf>
    <xf numFmtId="177" fontId="28" fillId="0" borderId="15" xfId="0" applyNumberFormat="1" applyFont="1" applyBorder="1" applyAlignment="1">
      <alignment horizontal="center" vertical="center" wrapText="1"/>
    </xf>
    <xf numFmtId="176" fontId="28" fillId="0" borderId="15" xfId="0" applyNumberFormat="1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 wrapText="1"/>
    </xf>
    <xf numFmtId="177" fontId="52" fillId="0" borderId="0" xfId="0" applyNumberFormat="1" applyFont="1" applyBorder="1" applyAlignment="1">
      <alignment horizontal="center" vertical="center" wrapText="1"/>
    </xf>
    <xf numFmtId="176" fontId="52" fillId="0" borderId="0" xfId="0" applyNumberFormat="1" applyFont="1" applyBorder="1" applyAlignment="1">
      <alignment horizontal="center" vertical="center" wrapText="1"/>
    </xf>
    <xf numFmtId="181" fontId="54" fillId="0" borderId="0" xfId="0" applyNumberFormat="1" applyFont="1" applyBorder="1" applyAlignment="1">
      <alignment horizontal="center" vertical="center" wrapText="1"/>
    </xf>
    <xf numFmtId="179" fontId="54" fillId="0" borderId="0" xfId="0" applyNumberFormat="1" applyFont="1" applyBorder="1" applyAlignment="1">
      <alignment horizontal="center" vertical="center" wrapText="1"/>
    </xf>
    <xf numFmtId="180" fontId="54" fillId="0" borderId="0" xfId="0" applyNumberFormat="1" applyFont="1" applyBorder="1" applyAlignment="1">
      <alignment horizontal="center" vertical="center" wrapText="1"/>
    </xf>
    <xf numFmtId="176" fontId="58" fillId="0" borderId="0" xfId="0" applyNumberFormat="1" applyFont="1" applyBorder="1" applyAlignment="1">
      <alignment horizontal="center" vertical="center" wrapText="1"/>
    </xf>
    <xf numFmtId="177" fontId="24" fillId="0" borderId="15" xfId="0" applyNumberFormat="1" applyFont="1" applyBorder="1" applyAlignment="1">
      <alignment horizontal="center" vertical="center" wrapText="1"/>
    </xf>
    <xf numFmtId="0" fontId="46" fillId="0" borderId="30" xfId="0" applyFont="1" applyBorder="1" applyAlignment="1">
      <alignment vertical="top" wrapText="1"/>
    </xf>
    <xf numFmtId="0" fontId="28" fillId="0" borderId="30" xfId="0" applyFont="1" applyBorder="1" applyAlignment="1">
      <alignment horizontal="center" vertical="center" wrapText="1"/>
    </xf>
    <xf numFmtId="176" fontId="28" fillId="0" borderId="13" xfId="0" applyNumberFormat="1" applyFont="1" applyBorder="1" applyAlignment="1">
      <alignment horizontal="center" vertical="center" wrapText="1"/>
    </xf>
    <xf numFmtId="176" fontId="28" fillId="0" borderId="31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49" fontId="46" fillId="0" borderId="32" xfId="0" applyNumberFormat="1" applyFont="1" applyBorder="1" applyAlignment="1">
      <alignment horizontal="center" vertical="top" wrapText="1"/>
    </xf>
    <xf numFmtId="49" fontId="46" fillId="0" borderId="33" xfId="0" applyNumberFormat="1" applyFont="1" applyBorder="1" applyAlignment="1">
      <alignment horizontal="center" vertical="top" wrapText="1"/>
    </xf>
    <xf numFmtId="49" fontId="43" fillId="0" borderId="33" xfId="0" applyNumberFormat="1" applyFont="1" applyBorder="1" applyAlignment="1">
      <alignment horizontal="center" vertical="top" wrapText="1"/>
    </xf>
    <xf numFmtId="176" fontId="26" fillId="0" borderId="13" xfId="0" applyNumberFormat="1" applyFont="1" applyBorder="1" applyAlignment="1">
      <alignment horizontal="center" vertical="center" wrapText="1"/>
    </xf>
    <xf numFmtId="177" fontId="31" fillId="0" borderId="15" xfId="0" applyNumberFormat="1" applyFont="1" applyBorder="1" applyAlignment="1">
      <alignment horizontal="center" vertical="center" wrapText="1"/>
    </xf>
    <xf numFmtId="176" fontId="26" fillId="0" borderId="31" xfId="0" applyNumberFormat="1" applyFont="1" applyBorder="1" applyAlignment="1">
      <alignment horizontal="center" vertical="center" wrapText="1"/>
    </xf>
    <xf numFmtId="177" fontId="26" fillId="0" borderId="15" xfId="0" applyNumberFormat="1" applyFont="1" applyBorder="1" applyAlignment="1">
      <alignment horizontal="center" vertical="center" wrapText="1"/>
    </xf>
    <xf numFmtId="177" fontId="14" fillId="0" borderId="15" xfId="0" applyNumberFormat="1" applyFont="1" applyBorder="1" applyAlignment="1">
      <alignment horizontal="center" vertical="center"/>
    </xf>
    <xf numFmtId="177" fontId="26" fillId="0" borderId="15" xfId="0" applyNumberFormat="1" applyFont="1" applyFill="1" applyBorder="1" applyAlignment="1">
      <alignment horizontal="center" vertical="center" wrapText="1"/>
    </xf>
    <xf numFmtId="177" fontId="15" fillId="0" borderId="15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7" fontId="28" fillId="0" borderId="15" xfId="0" applyNumberFormat="1" applyFont="1" applyFill="1" applyBorder="1" applyAlignment="1">
      <alignment horizontal="center" vertical="center" wrapText="1"/>
    </xf>
    <xf numFmtId="176" fontId="14" fillId="0" borderId="15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vertical="top" wrapText="1"/>
    </xf>
    <xf numFmtId="0" fontId="48" fillId="0" borderId="23" xfId="0" applyFont="1" applyBorder="1" applyAlignment="1">
      <alignment/>
    </xf>
    <xf numFmtId="176" fontId="26" fillId="0" borderId="2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34" xfId="0" applyFont="1" applyBorder="1" applyAlignment="1">
      <alignment/>
    </xf>
    <xf numFmtId="0" fontId="14" fillId="0" borderId="30" xfId="0" applyFont="1" applyBorder="1" applyAlignment="1">
      <alignment horizontal="center" vertical="center"/>
    </xf>
    <xf numFmtId="176" fontId="26" fillId="0" borderId="35" xfId="0" applyNumberFormat="1" applyFont="1" applyBorder="1" applyAlignment="1">
      <alignment horizontal="center" vertical="center" wrapText="1"/>
    </xf>
    <xf numFmtId="0" fontId="48" fillId="0" borderId="25" xfId="0" applyFont="1" applyBorder="1" applyAlignment="1">
      <alignment/>
    </xf>
    <xf numFmtId="0" fontId="48" fillId="0" borderId="17" xfId="0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176" fontId="28" fillId="0" borderId="26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distributed"/>
    </xf>
    <xf numFmtId="0" fontId="57" fillId="0" borderId="0" xfId="0" applyFont="1" applyBorder="1" applyAlignment="1">
      <alignment/>
    </xf>
    <xf numFmtId="0" fontId="51" fillId="0" borderId="36" xfId="0" applyFont="1" applyBorder="1" applyAlignment="1">
      <alignment horizontal="center" vertical="distributed"/>
    </xf>
    <xf numFmtId="49" fontId="43" fillId="0" borderId="23" xfId="0" applyNumberFormat="1" applyFont="1" applyBorder="1" applyAlignment="1">
      <alignment vertical="top" wrapText="1"/>
    </xf>
    <xf numFmtId="176" fontId="26" fillId="0" borderId="2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8" fillId="0" borderId="0" xfId="0" applyFont="1" applyAlignment="1">
      <alignment wrapText="1"/>
    </xf>
    <xf numFmtId="0" fontId="57" fillId="0" borderId="0" xfId="0" applyFont="1" applyAlignment="1">
      <alignment/>
    </xf>
    <xf numFmtId="176" fontId="28" fillId="0" borderId="28" xfId="0" applyNumberFormat="1" applyFont="1" applyBorder="1" applyAlignment="1">
      <alignment horizontal="center" vertical="center" wrapText="1"/>
    </xf>
    <xf numFmtId="0" fontId="62" fillId="0" borderId="15" xfId="0" applyFont="1" applyFill="1" applyBorder="1" applyAlignment="1">
      <alignment vertical="center" wrapText="1"/>
    </xf>
    <xf numFmtId="0" fontId="63" fillId="0" borderId="30" xfId="0" applyNumberFormat="1" applyFont="1" applyFill="1" applyBorder="1" applyAlignment="1">
      <alignment vertical="center" wrapText="1"/>
    </xf>
    <xf numFmtId="0" fontId="63" fillId="0" borderId="15" xfId="0" applyFont="1" applyFill="1" applyBorder="1" applyAlignment="1">
      <alignment vertical="center" wrapText="1"/>
    </xf>
    <xf numFmtId="0" fontId="43" fillId="0" borderId="15" xfId="0" applyFont="1" applyBorder="1" applyAlignment="1">
      <alignment/>
    </xf>
    <xf numFmtId="0" fontId="46" fillId="0" borderId="15" xfId="0" applyFont="1" applyBorder="1" applyAlignment="1">
      <alignment vertical="center" wrapText="1"/>
    </xf>
    <xf numFmtId="0" fontId="46" fillId="0" borderId="30" xfId="0" applyFont="1" applyFill="1" applyBorder="1" applyAlignment="1">
      <alignment vertical="center" wrapText="1"/>
    </xf>
    <xf numFmtId="175" fontId="43" fillId="0" borderId="15" xfId="0" applyNumberFormat="1" applyFont="1" applyBorder="1" applyAlignment="1">
      <alignment horizontal="center" vertical="center" wrapText="1"/>
    </xf>
    <xf numFmtId="188" fontId="43" fillId="0" borderId="15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91" fontId="46" fillId="0" borderId="15" xfId="0" applyNumberFormat="1" applyFont="1" applyBorder="1" applyAlignment="1">
      <alignment horizontal="center" vertical="center" wrapText="1"/>
    </xf>
    <xf numFmtId="191" fontId="43" fillId="0" borderId="15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175" fontId="46" fillId="0" borderId="15" xfId="0" applyNumberFormat="1" applyFont="1" applyBorder="1" applyAlignment="1">
      <alignment horizontal="center" vertical="center" wrapText="1"/>
    </xf>
    <xf numFmtId="176" fontId="43" fillId="0" borderId="13" xfId="0" applyNumberFormat="1" applyFont="1" applyBorder="1" applyAlignment="1">
      <alignment horizontal="center" vertical="center" wrapText="1"/>
    </xf>
    <xf numFmtId="188" fontId="46" fillId="0" borderId="15" xfId="0" applyNumberFormat="1" applyFont="1" applyBorder="1" applyAlignment="1">
      <alignment horizontal="center" vertical="center" wrapText="1"/>
    </xf>
    <xf numFmtId="0" fontId="43" fillId="0" borderId="15" xfId="0" applyNumberFormat="1" applyFont="1" applyFill="1" applyBorder="1" applyAlignment="1">
      <alignment vertical="center" wrapText="1"/>
    </xf>
    <xf numFmtId="0" fontId="46" fillId="0" borderId="15" xfId="0" applyNumberFormat="1" applyFont="1" applyFill="1" applyBorder="1" applyAlignment="1">
      <alignment vertical="center" wrapText="1"/>
    </xf>
    <xf numFmtId="2" fontId="46" fillId="0" borderId="15" xfId="0" applyNumberFormat="1" applyFont="1" applyBorder="1" applyAlignment="1">
      <alignment horizontal="center" vertical="center" wrapText="1"/>
    </xf>
    <xf numFmtId="188" fontId="43" fillId="0" borderId="15" xfId="0" applyNumberFormat="1" applyFont="1" applyFill="1" applyBorder="1" applyAlignment="1">
      <alignment horizontal="center" vertical="center" wrapText="1"/>
    </xf>
    <xf numFmtId="190" fontId="46" fillId="0" borderId="15" xfId="0" applyNumberFormat="1" applyFont="1" applyBorder="1" applyAlignment="1">
      <alignment horizontal="center" vertical="center" wrapText="1"/>
    </xf>
    <xf numFmtId="190" fontId="43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/>
    </xf>
    <xf numFmtId="49" fontId="43" fillId="0" borderId="0" xfId="0" applyNumberFormat="1" applyFont="1" applyBorder="1" applyAlignment="1">
      <alignment horizontal="center" vertical="top" wrapText="1"/>
    </xf>
    <xf numFmtId="177" fontId="43" fillId="0" borderId="15" xfId="0" applyNumberFormat="1" applyFont="1" applyFill="1" applyBorder="1" applyAlignment="1">
      <alignment horizontal="center" vertical="center" wrapText="1"/>
    </xf>
    <xf numFmtId="177" fontId="49" fillId="0" borderId="15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top" wrapText="1"/>
    </xf>
    <xf numFmtId="0" fontId="46" fillId="0" borderId="0" xfId="0" applyFont="1" applyBorder="1" applyAlignment="1">
      <alignment vertical="top" wrapText="1"/>
    </xf>
    <xf numFmtId="177" fontId="46" fillId="0" borderId="15" xfId="0" applyNumberFormat="1" applyFont="1" applyBorder="1" applyAlignment="1">
      <alignment horizontal="center" vertical="center" wrapText="1"/>
    </xf>
    <xf numFmtId="176" fontId="48" fillId="0" borderId="15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top" wrapText="1"/>
    </xf>
    <xf numFmtId="176" fontId="46" fillId="0" borderId="15" xfId="0" applyNumberFormat="1" applyFont="1" applyBorder="1" applyAlignment="1">
      <alignment horizontal="center" vertical="center" wrapText="1"/>
    </xf>
    <xf numFmtId="177" fontId="43" fillId="0" borderId="15" xfId="0" applyNumberFormat="1" applyFont="1" applyBorder="1" applyAlignment="1">
      <alignment horizontal="center" vertical="center" wrapText="1"/>
    </xf>
    <xf numFmtId="177" fontId="46" fillId="0" borderId="13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2" fontId="43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3" fontId="19" fillId="0" borderId="36" xfId="0" applyNumberFormat="1" applyFont="1" applyBorder="1" applyAlignment="1" applyProtection="1">
      <alignment horizontal="center" wrapText="1"/>
      <protection/>
    </xf>
    <xf numFmtId="0" fontId="14" fillId="0" borderId="21" xfId="0" applyFont="1" applyBorder="1" applyAlignment="1">
      <alignment/>
    </xf>
    <xf numFmtId="0" fontId="14" fillId="0" borderId="37" xfId="0" applyFont="1" applyBorder="1" applyAlignment="1">
      <alignment/>
    </xf>
    <xf numFmtId="3" fontId="19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/>
    </xf>
    <xf numFmtId="3" fontId="19" fillId="0" borderId="36" xfId="0" applyNumberFormat="1" applyFont="1" applyBorder="1" applyAlignment="1" applyProtection="1">
      <alignment horizontal="center" vertical="center" wrapText="1"/>
      <protection/>
    </xf>
    <xf numFmtId="3" fontId="20" fillId="0" borderId="41" xfId="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wrapText="1"/>
    </xf>
    <xf numFmtId="0" fontId="21" fillId="0" borderId="39" xfId="0" applyFont="1" applyBorder="1" applyAlignment="1">
      <alignment wrapText="1"/>
    </xf>
    <xf numFmtId="0" fontId="21" fillId="0" borderId="41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0" fontId="21" fillId="0" borderId="40" xfId="0" applyFont="1" applyBorder="1" applyAlignment="1">
      <alignment wrapText="1"/>
    </xf>
    <xf numFmtId="0" fontId="10" fillId="0" borderId="44" xfId="0" applyFont="1" applyBorder="1" applyAlignment="1" applyProtection="1">
      <alignment horizontal="center" vertical="center"/>
      <protection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0" fillId="0" borderId="4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2" fillId="0" borderId="47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>
      <alignment/>
    </xf>
    <xf numFmtId="0" fontId="14" fillId="0" borderId="28" xfId="0" applyFont="1" applyBorder="1" applyAlignment="1">
      <alignment/>
    </xf>
    <xf numFmtId="0" fontId="16" fillId="0" borderId="48" xfId="0" applyFont="1" applyBorder="1" applyAlignment="1" applyProtection="1">
      <alignment horizontal="center" wrapText="1"/>
      <protection locked="0"/>
    </xf>
    <xf numFmtId="0" fontId="16" fillId="0" borderId="49" xfId="0" applyFont="1" applyBorder="1" applyAlignment="1" applyProtection="1">
      <alignment horizontal="center" wrapText="1"/>
      <protection locked="0"/>
    </xf>
    <xf numFmtId="0" fontId="16" fillId="0" borderId="50" xfId="0" applyFont="1" applyBorder="1" applyAlignment="1" applyProtection="1">
      <alignment horizontal="center" wrapText="1"/>
      <protection locked="0"/>
    </xf>
    <xf numFmtId="0" fontId="17" fillId="0" borderId="12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51" xfId="0" applyFont="1" applyBorder="1" applyAlignment="1" applyProtection="1">
      <alignment horizontal="center"/>
      <protection/>
    </xf>
    <xf numFmtId="0" fontId="20" fillId="0" borderId="13" xfId="0" applyFont="1" applyBorder="1" applyAlignment="1">
      <alignment horizontal="center" vertical="center" wrapText="1" shrinkToFit="1"/>
    </xf>
    <xf numFmtId="0" fontId="20" fillId="0" borderId="15" xfId="0" applyFont="1" applyBorder="1" applyAlignment="1">
      <alignment horizontal="center" vertical="center" wrapText="1" shrinkToFit="1"/>
    </xf>
    <xf numFmtId="0" fontId="20" fillId="0" borderId="17" xfId="0" applyFont="1" applyBorder="1" applyAlignment="1">
      <alignment horizontal="center" vertical="center" wrapText="1" shrinkToFi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1" fillId="0" borderId="30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2" fontId="43" fillId="0" borderId="15" xfId="0" applyNumberFormat="1" applyFont="1" applyBorder="1" applyAlignment="1">
      <alignment horizontal="center" vertical="center" wrapText="1"/>
    </xf>
    <xf numFmtId="2" fontId="43" fillId="0" borderId="30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30" xfId="0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49" fontId="55" fillId="0" borderId="0" xfId="0" applyNumberFormat="1" applyFont="1" applyBorder="1" applyAlignment="1">
      <alignment horizontal="center" vertical="center" wrapText="1"/>
    </xf>
    <xf numFmtId="175" fontId="55" fillId="0" borderId="0" xfId="0" applyNumberFormat="1" applyFont="1" applyBorder="1" applyAlignment="1">
      <alignment horizontal="center" vertical="center" wrapText="1"/>
    </xf>
    <xf numFmtId="49" fontId="44" fillId="0" borderId="35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distributed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1" fillId="0" borderId="0" xfId="0" applyFont="1" applyAlignment="1">
      <alignment horizontal="center" wrapText="1"/>
    </xf>
    <xf numFmtId="0" fontId="60" fillId="0" borderId="46" xfId="0" applyFont="1" applyBorder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58" fillId="0" borderId="0" xfId="0" applyFont="1" applyBorder="1" applyAlignment="1">
      <alignment horizontal="right"/>
    </xf>
    <xf numFmtId="176" fontId="8" fillId="0" borderId="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L230"/>
  <sheetViews>
    <sheetView view="pageBreakPreview" zoomScale="50" zoomScaleNormal="75" zoomScaleSheetLayoutView="50" zoomScalePageLayoutView="0" workbookViewId="0" topLeftCell="A1">
      <pane xSplit="6" ySplit="13" topLeftCell="G5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B2" sqref="B2:AL2"/>
    </sheetView>
  </sheetViews>
  <sheetFormatPr defaultColWidth="9.00390625" defaultRowHeight="12.75"/>
  <cols>
    <col min="1" max="1" width="0.6171875" style="233" customWidth="1"/>
    <col min="2" max="2" width="114.125" style="252" customWidth="1"/>
    <col min="3" max="3" width="10.125" style="253" hidden="1" customWidth="1"/>
    <col min="4" max="6" width="10.25390625" style="253" hidden="1" customWidth="1"/>
    <col min="7" max="7" width="17.625" style="253" customWidth="1"/>
    <col min="8" max="9" width="9.75390625" style="253" hidden="1" customWidth="1"/>
    <col min="10" max="11" width="8.00390625" style="234" hidden="1" customWidth="1"/>
    <col min="12" max="15" width="10.00390625" style="234" hidden="1" customWidth="1"/>
    <col min="16" max="18" width="8.875" style="234" hidden="1" customWidth="1"/>
    <col min="19" max="19" width="11.875" style="234" customWidth="1"/>
    <col min="20" max="20" width="13.875" style="234" customWidth="1"/>
    <col min="21" max="21" width="10.75390625" style="234" customWidth="1"/>
    <col min="22" max="26" width="8.875" style="234" hidden="1" customWidth="1"/>
    <col min="27" max="27" width="11.75390625" style="234" customWidth="1"/>
    <col min="28" max="28" width="13.125" style="234" customWidth="1"/>
    <col min="29" max="29" width="14.25390625" style="234" customWidth="1"/>
    <col min="30" max="30" width="10.25390625" style="234" hidden="1" customWidth="1"/>
    <col min="31" max="31" width="9.75390625" style="234" hidden="1" customWidth="1"/>
    <col min="32" max="32" width="0" style="0" hidden="1" customWidth="1"/>
    <col min="33" max="34" width="8.125" style="0" hidden="1" customWidth="1"/>
    <col min="35" max="35" width="0" style="0" hidden="1" customWidth="1"/>
    <col min="36" max="36" width="10.375" style="0" hidden="1" customWidth="1"/>
    <col min="37" max="37" width="12.875" style="0" customWidth="1"/>
    <col min="38" max="38" width="13.375" style="0" customWidth="1"/>
  </cols>
  <sheetData>
    <row r="1" spans="1:35" ht="12.75">
      <c r="A1" s="1"/>
      <c r="B1" s="2"/>
      <c r="C1" s="3"/>
      <c r="D1" s="3"/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7"/>
      <c r="V1" s="6"/>
      <c r="W1" s="6"/>
      <c r="X1" s="6"/>
      <c r="Y1" s="6"/>
      <c r="Z1" s="6"/>
      <c r="AA1" s="6"/>
      <c r="AB1" s="6"/>
      <c r="AC1" s="6"/>
      <c r="AD1" s="6"/>
      <c r="AE1" s="6"/>
      <c r="AG1" s="8"/>
      <c r="AH1" s="8"/>
      <c r="AI1" s="8"/>
    </row>
    <row r="2" spans="1:38" ht="30" customHeight="1">
      <c r="A2" s="9"/>
      <c r="B2" s="352" t="s">
        <v>0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</row>
    <row r="3" spans="1:38" ht="20.25">
      <c r="A3" s="9"/>
      <c r="B3" s="10"/>
      <c r="C3" s="11"/>
      <c r="D3" s="11"/>
      <c r="E3" s="11"/>
      <c r="F3" s="11"/>
      <c r="G3" s="11"/>
      <c r="H3" s="12"/>
      <c r="I3" s="12"/>
      <c r="J3" s="13"/>
      <c r="K3" s="13"/>
      <c r="L3" s="13"/>
      <c r="M3" s="13"/>
      <c r="N3" s="13"/>
      <c r="O3" s="13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5"/>
      <c r="AG3" s="16"/>
      <c r="AH3" s="16"/>
      <c r="AI3" s="16"/>
      <c r="AJ3" s="15"/>
      <c r="AK3" s="15"/>
      <c r="AL3" s="15"/>
    </row>
    <row r="4" spans="1:38" ht="30.75" customHeight="1">
      <c r="A4" s="9"/>
      <c r="B4" s="10" t="s">
        <v>1</v>
      </c>
      <c r="C4" s="11"/>
      <c r="D4" s="11"/>
      <c r="E4" s="11"/>
      <c r="F4" s="11"/>
      <c r="G4" s="11"/>
      <c r="H4" s="12"/>
      <c r="I4" s="12"/>
      <c r="J4" s="13"/>
      <c r="K4" s="13"/>
      <c r="L4" s="13"/>
      <c r="M4" s="13"/>
      <c r="N4" s="13"/>
      <c r="O4" s="13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5"/>
      <c r="AG4" s="16"/>
      <c r="AH4" s="16"/>
      <c r="AI4" s="16"/>
      <c r="AJ4" s="15"/>
      <c r="AK4" s="15" t="s">
        <v>2</v>
      </c>
      <c r="AL4" s="15"/>
    </row>
    <row r="5" spans="1:38" ht="3" customHeight="1" thickBot="1">
      <c r="A5" s="369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15"/>
      <c r="AK5" s="15"/>
      <c r="AL5" s="15"/>
    </row>
    <row r="6" spans="1:38" ht="20.25" hidden="1">
      <c r="A6" s="400"/>
      <c r="B6" s="401"/>
      <c r="C6" s="401"/>
      <c r="D6" s="401"/>
      <c r="E6" s="401"/>
      <c r="F6" s="401"/>
      <c r="G6" s="401"/>
      <c r="H6" s="401"/>
      <c r="I6" s="401"/>
      <c r="J6" s="13"/>
      <c r="K6" s="13"/>
      <c r="L6" s="13"/>
      <c r="M6" s="13"/>
      <c r="N6" s="13"/>
      <c r="O6" s="13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5"/>
      <c r="AG6" s="16"/>
      <c r="AH6" s="16"/>
      <c r="AI6" s="16"/>
      <c r="AJ6" s="15"/>
      <c r="AK6" s="15"/>
      <c r="AL6" s="15"/>
    </row>
    <row r="7" spans="1:38" ht="21" hidden="1" thickBot="1">
      <c r="A7" s="17"/>
      <c r="B7" s="17"/>
      <c r="C7" s="17"/>
      <c r="D7" s="17"/>
      <c r="E7" s="17"/>
      <c r="F7" s="17"/>
      <c r="G7" s="17"/>
      <c r="H7" s="17"/>
      <c r="I7" s="17"/>
      <c r="J7" s="13"/>
      <c r="K7" s="13"/>
      <c r="L7" s="13"/>
      <c r="M7" s="13"/>
      <c r="N7" s="13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5"/>
      <c r="AG7" s="16"/>
      <c r="AH7" s="16"/>
      <c r="AI7" s="16"/>
      <c r="AJ7" s="15"/>
      <c r="AK7" s="15"/>
      <c r="AL7" s="15"/>
    </row>
    <row r="8" spans="1:38" ht="21" hidden="1" thickBot="1">
      <c r="A8" s="17"/>
      <c r="B8" s="17"/>
      <c r="C8" s="17"/>
      <c r="D8" s="17"/>
      <c r="E8" s="17"/>
      <c r="F8" s="17"/>
      <c r="G8" s="17"/>
      <c r="H8" s="17"/>
      <c r="I8" s="17"/>
      <c r="J8" s="13"/>
      <c r="K8" s="13"/>
      <c r="L8" s="13"/>
      <c r="M8" s="13"/>
      <c r="N8" s="13"/>
      <c r="O8" s="13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5"/>
      <c r="AG8" s="16"/>
      <c r="AH8" s="16"/>
      <c r="AI8" s="16"/>
      <c r="AJ8" s="15"/>
      <c r="AK8" s="15"/>
      <c r="AL8" s="15"/>
    </row>
    <row r="9" spans="1:38" ht="54" customHeight="1" thickBot="1">
      <c r="A9" s="17"/>
      <c r="B9" s="18"/>
      <c r="C9" s="19"/>
      <c r="D9" s="19"/>
      <c r="E9" s="19"/>
      <c r="F9" s="19"/>
      <c r="G9" s="405" t="s">
        <v>3</v>
      </c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7"/>
      <c r="U9" s="408" t="s">
        <v>4</v>
      </c>
      <c r="V9" s="408"/>
      <c r="W9" s="408"/>
      <c r="X9" s="408"/>
      <c r="Y9" s="408"/>
      <c r="Z9" s="408"/>
      <c r="AA9" s="408"/>
      <c r="AB9" s="408"/>
      <c r="AC9" s="408" t="s">
        <v>5</v>
      </c>
      <c r="AD9" s="409"/>
      <c r="AE9" s="409"/>
      <c r="AF9" s="409"/>
      <c r="AG9" s="409"/>
      <c r="AH9" s="409"/>
      <c r="AI9" s="409"/>
      <c r="AJ9" s="409"/>
      <c r="AK9" s="409"/>
      <c r="AL9" s="410"/>
    </row>
    <row r="10" spans="1:38" ht="15.75" customHeight="1">
      <c r="A10" s="402" t="s">
        <v>6</v>
      </c>
      <c r="B10" s="387" t="s">
        <v>7</v>
      </c>
      <c r="C10" s="376" t="s">
        <v>8</v>
      </c>
      <c r="D10" s="379" t="s">
        <v>9</v>
      </c>
      <c r="E10" s="373" t="s">
        <v>10</v>
      </c>
      <c r="F10" s="20"/>
      <c r="G10" s="380" t="s">
        <v>11</v>
      </c>
      <c r="H10" s="381"/>
      <c r="I10" s="381"/>
      <c r="J10" s="381"/>
      <c r="K10" s="382"/>
      <c r="L10" s="21"/>
      <c r="M10" s="22"/>
      <c r="N10" s="22"/>
      <c r="O10" s="22"/>
      <c r="P10" s="23"/>
      <c r="Q10" s="23"/>
      <c r="R10" s="23"/>
      <c r="S10" s="371" t="s">
        <v>12</v>
      </c>
      <c r="T10" s="371" t="s">
        <v>13</v>
      </c>
      <c r="U10" s="394" t="s">
        <v>14</v>
      </c>
      <c r="V10" s="395"/>
      <c r="W10" s="396"/>
      <c r="X10" s="23"/>
      <c r="Y10" s="23"/>
      <c r="Z10" s="23"/>
      <c r="AA10" s="371" t="s">
        <v>12</v>
      </c>
      <c r="AB10" s="371" t="s">
        <v>13</v>
      </c>
      <c r="AC10" s="390" t="s">
        <v>14</v>
      </c>
      <c r="AD10" s="391"/>
      <c r="AE10" s="391"/>
      <c r="AF10" s="25" t="s">
        <v>15</v>
      </c>
      <c r="AG10" s="25"/>
      <c r="AH10" s="25"/>
      <c r="AI10" s="25"/>
      <c r="AJ10" s="26"/>
      <c r="AK10" s="411" t="s">
        <v>12</v>
      </c>
      <c r="AL10" s="414" t="s">
        <v>13</v>
      </c>
    </row>
    <row r="11" spans="1:38" ht="12.75" customHeight="1">
      <c r="A11" s="403"/>
      <c r="B11" s="388"/>
      <c r="C11" s="377"/>
      <c r="D11" s="374"/>
      <c r="E11" s="374"/>
      <c r="F11" s="27"/>
      <c r="G11" s="383"/>
      <c r="H11" s="381"/>
      <c r="I11" s="381"/>
      <c r="J11" s="381"/>
      <c r="K11" s="382"/>
      <c r="L11" s="28"/>
      <c r="M11" s="29" t="s">
        <v>16</v>
      </c>
      <c r="N11" s="29" t="s">
        <v>17</v>
      </c>
      <c r="O11" s="29" t="s">
        <v>18</v>
      </c>
      <c r="P11" s="30" t="s">
        <v>19</v>
      </c>
      <c r="Q11" s="30" t="s">
        <v>20</v>
      </c>
      <c r="R11" s="30" t="s">
        <v>21</v>
      </c>
      <c r="S11" s="371"/>
      <c r="T11" s="371"/>
      <c r="U11" s="394"/>
      <c r="V11" s="395"/>
      <c r="W11" s="396"/>
      <c r="X11" s="30" t="s">
        <v>22</v>
      </c>
      <c r="Y11" s="30" t="s">
        <v>23</v>
      </c>
      <c r="Z11" s="30" t="s">
        <v>24</v>
      </c>
      <c r="AA11" s="371"/>
      <c r="AB11" s="371"/>
      <c r="AC11" s="392"/>
      <c r="AD11" s="392"/>
      <c r="AE11" s="392"/>
      <c r="AF11" s="31"/>
      <c r="AG11" s="31" t="s">
        <v>25</v>
      </c>
      <c r="AH11" s="31" t="s">
        <v>26</v>
      </c>
      <c r="AI11" s="31" t="s">
        <v>27</v>
      </c>
      <c r="AJ11" s="32"/>
      <c r="AK11" s="412"/>
      <c r="AL11" s="414"/>
    </row>
    <row r="12" spans="1:38" ht="21.75" customHeight="1" thickBot="1">
      <c r="A12" s="404"/>
      <c r="B12" s="389"/>
      <c r="C12" s="378"/>
      <c r="D12" s="375"/>
      <c r="E12" s="375"/>
      <c r="F12" s="33"/>
      <c r="G12" s="384"/>
      <c r="H12" s="385"/>
      <c r="I12" s="385"/>
      <c r="J12" s="385"/>
      <c r="K12" s="386"/>
      <c r="L12" s="34"/>
      <c r="M12" s="35"/>
      <c r="N12" s="35"/>
      <c r="O12" s="35"/>
      <c r="P12" s="36"/>
      <c r="Q12" s="36"/>
      <c r="R12" s="36"/>
      <c r="S12" s="372"/>
      <c r="T12" s="372"/>
      <c r="U12" s="397"/>
      <c r="V12" s="398"/>
      <c r="W12" s="399"/>
      <c r="X12" s="36"/>
      <c r="Y12" s="36"/>
      <c r="Z12" s="36"/>
      <c r="AA12" s="372"/>
      <c r="AB12" s="372"/>
      <c r="AC12" s="393"/>
      <c r="AD12" s="393"/>
      <c r="AE12" s="393"/>
      <c r="AF12" s="37"/>
      <c r="AG12" s="37"/>
      <c r="AH12" s="37"/>
      <c r="AI12" s="37"/>
      <c r="AJ12" s="38"/>
      <c r="AK12" s="413"/>
      <c r="AL12" s="415"/>
    </row>
    <row r="13" spans="1:38" s="47" customFormat="1" ht="23.25" customHeight="1">
      <c r="A13" s="39" t="s">
        <v>28</v>
      </c>
      <c r="B13" s="40">
        <v>1</v>
      </c>
      <c r="C13" s="41">
        <v>1</v>
      </c>
      <c r="D13" s="41">
        <v>2</v>
      </c>
      <c r="E13" s="41">
        <v>3</v>
      </c>
      <c r="F13" s="41"/>
      <c r="G13" s="42">
        <v>2</v>
      </c>
      <c r="H13" s="42">
        <v>3</v>
      </c>
      <c r="I13" s="42">
        <v>5</v>
      </c>
      <c r="J13" s="43">
        <v>5</v>
      </c>
      <c r="K13" s="43">
        <v>6</v>
      </c>
      <c r="L13" s="43">
        <v>7</v>
      </c>
      <c r="M13" s="43">
        <v>2</v>
      </c>
      <c r="N13" s="43">
        <v>3</v>
      </c>
      <c r="O13" s="43">
        <v>4</v>
      </c>
      <c r="P13" s="43">
        <v>6</v>
      </c>
      <c r="Q13" s="43">
        <v>7</v>
      </c>
      <c r="R13" s="43">
        <v>8</v>
      </c>
      <c r="S13" s="44">
        <v>3</v>
      </c>
      <c r="T13" s="44">
        <v>4</v>
      </c>
      <c r="U13" s="43">
        <v>5</v>
      </c>
      <c r="V13" s="43">
        <v>11</v>
      </c>
      <c r="W13" s="43">
        <v>12</v>
      </c>
      <c r="X13" s="43">
        <v>10</v>
      </c>
      <c r="Y13" s="43">
        <v>11</v>
      </c>
      <c r="Z13" s="43">
        <v>12</v>
      </c>
      <c r="AA13" s="44">
        <v>6</v>
      </c>
      <c r="AB13" s="44">
        <v>7</v>
      </c>
      <c r="AC13" s="43">
        <v>8</v>
      </c>
      <c r="AD13" s="43">
        <v>14</v>
      </c>
      <c r="AE13" s="43">
        <v>15</v>
      </c>
      <c r="AF13" s="43">
        <v>16</v>
      </c>
      <c r="AG13" s="43">
        <v>14</v>
      </c>
      <c r="AH13" s="43">
        <v>15</v>
      </c>
      <c r="AI13" s="43">
        <v>16</v>
      </c>
      <c r="AJ13" s="45">
        <v>18</v>
      </c>
      <c r="AK13" s="43">
        <v>9</v>
      </c>
      <c r="AL13" s="46">
        <v>10</v>
      </c>
    </row>
    <row r="14" spans="1:38" ht="48" customHeight="1">
      <c r="A14" s="48"/>
      <c r="B14" s="49" t="s">
        <v>29</v>
      </c>
      <c r="C14" s="50">
        <f>C15+C21+C40+C59+C67+C118</f>
        <v>3910</v>
      </c>
      <c r="D14" s="50">
        <f>D15+D21+D40+D59+D67+D118</f>
        <v>3391</v>
      </c>
      <c r="E14" s="51">
        <f>D14/C14</f>
        <v>0.8672634271099744</v>
      </c>
      <c r="F14" s="51"/>
      <c r="G14" s="52">
        <f aca="true" t="shared" si="0" ref="G14:S14">G15+G21+G36+G53+G60+G62+G69+G71+G77+G79+G82+G81</f>
        <v>28002</v>
      </c>
      <c r="H14" s="52">
        <f t="shared" si="0"/>
        <v>0</v>
      </c>
      <c r="I14" s="52">
        <f t="shared" si="0"/>
        <v>0</v>
      </c>
      <c r="J14" s="52">
        <f t="shared" si="0"/>
        <v>0</v>
      </c>
      <c r="K14" s="52">
        <f t="shared" si="0"/>
        <v>0</v>
      </c>
      <c r="L14" s="52">
        <f t="shared" si="0"/>
        <v>0</v>
      </c>
      <c r="M14" s="52">
        <f t="shared" si="0"/>
        <v>0</v>
      </c>
      <c r="N14" s="52">
        <f t="shared" si="0"/>
        <v>0</v>
      </c>
      <c r="O14" s="52">
        <f t="shared" si="0"/>
        <v>0</v>
      </c>
      <c r="P14" s="52">
        <f t="shared" si="0"/>
        <v>0</v>
      </c>
      <c r="Q14" s="52">
        <f t="shared" si="0"/>
        <v>0</v>
      </c>
      <c r="R14" s="52">
        <f t="shared" si="0"/>
        <v>0</v>
      </c>
      <c r="S14" s="52">
        <f t="shared" si="0"/>
        <v>6839</v>
      </c>
      <c r="T14" s="53">
        <f aca="true" t="shared" si="1" ref="T14:T36">S14/G14*100</f>
        <v>24.423255481751305</v>
      </c>
      <c r="U14" s="52">
        <f aca="true" t="shared" si="2" ref="U14:AA14">U15+U21+U36+U53+U60+U62+U69+U71+U77+U79+U82+U81</f>
        <v>5559</v>
      </c>
      <c r="V14" s="52">
        <f t="shared" si="2"/>
        <v>3103</v>
      </c>
      <c r="W14" s="52">
        <f t="shared" si="2"/>
        <v>3103</v>
      </c>
      <c r="X14" s="52">
        <f t="shared" si="2"/>
        <v>3103</v>
      </c>
      <c r="Y14" s="52">
        <f t="shared" si="2"/>
        <v>3103</v>
      </c>
      <c r="Z14" s="52">
        <f t="shared" si="2"/>
        <v>3103</v>
      </c>
      <c r="AA14" s="52">
        <f t="shared" si="2"/>
        <v>1362</v>
      </c>
      <c r="AB14" s="53">
        <f aca="true" t="shared" si="3" ref="AB14:AB30">AA14/U14*100</f>
        <v>24.50080949811117</v>
      </c>
      <c r="AC14" s="52">
        <f aca="true" t="shared" si="4" ref="AC14:AC51">G14+U14</f>
        <v>33561</v>
      </c>
      <c r="AD14" s="52">
        <f aca="true" t="shared" si="5" ref="AD14:AJ14">AD15+AD21+AD36+AD53+AD60+AD62+AD69+AD71+AD77+AD79+AD82</f>
        <v>0</v>
      </c>
      <c r="AE14" s="52" t="e">
        <f t="shared" si="5"/>
        <v>#REF!</v>
      </c>
      <c r="AF14" s="52">
        <f t="shared" si="5"/>
        <v>0</v>
      </c>
      <c r="AG14" s="52" t="e">
        <f t="shared" si="5"/>
        <v>#REF!</v>
      </c>
      <c r="AH14" s="52" t="e">
        <f t="shared" si="5"/>
        <v>#REF!</v>
      </c>
      <c r="AI14" s="52" t="e">
        <f t="shared" si="5"/>
        <v>#REF!</v>
      </c>
      <c r="AJ14" s="52" t="e">
        <f t="shared" si="5"/>
        <v>#REF!</v>
      </c>
      <c r="AK14" s="52">
        <f aca="true" t="shared" si="6" ref="AK14:AK51">S14+AA14</f>
        <v>8201</v>
      </c>
      <c r="AL14" s="54">
        <f aca="true" t="shared" si="7" ref="AL14:AL49">AK14/AC14*100</f>
        <v>24.43610142725187</v>
      </c>
    </row>
    <row r="15" spans="1:38" ht="45.75" customHeight="1">
      <c r="A15" s="48"/>
      <c r="B15" s="49" t="s">
        <v>30</v>
      </c>
      <c r="C15" s="55">
        <f>SUM(C16:C18)</f>
        <v>0</v>
      </c>
      <c r="D15" s="55">
        <f>SUM(D16:D18)</f>
        <v>0</v>
      </c>
      <c r="E15" s="51" t="e">
        <f>D15/C15</f>
        <v>#DIV/0!</v>
      </c>
      <c r="F15" s="51"/>
      <c r="G15" s="56" t="s">
        <v>31</v>
      </c>
      <c r="H15" s="57"/>
      <c r="I15" s="57"/>
      <c r="J15" s="58"/>
      <c r="K15" s="58"/>
      <c r="L15" s="58"/>
      <c r="M15" s="57"/>
      <c r="N15" s="57"/>
      <c r="O15" s="57"/>
      <c r="P15" s="57"/>
      <c r="Q15" s="57"/>
      <c r="R15" s="57"/>
      <c r="S15" s="59">
        <v>3693</v>
      </c>
      <c r="T15" s="53">
        <f t="shared" si="1"/>
        <v>27.915942248091312</v>
      </c>
      <c r="U15" s="56" t="s">
        <v>32</v>
      </c>
      <c r="V15" s="56">
        <v>3103</v>
      </c>
      <c r="W15" s="56">
        <v>3103</v>
      </c>
      <c r="X15" s="56">
        <v>3103</v>
      </c>
      <c r="Y15" s="56">
        <v>3103</v>
      </c>
      <c r="Z15" s="56">
        <v>3103</v>
      </c>
      <c r="AA15" s="56" t="s">
        <v>33</v>
      </c>
      <c r="AB15" s="53">
        <f t="shared" si="3"/>
        <v>27.142857142857142</v>
      </c>
      <c r="AC15" s="52">
        <f t="shared" si="4"/>
        <v>17009</v>
      </c>
      <c r="AD15" s="60">
        <f>SUM(AD16:AD18)</f>
        <v>0</v>
      </c>
      <c r="AE15" s="60">
        <f>AD15/AC15</f>
        <v>0</v>
      </c>
      <c r="AF15" s="60">
        <f>SUM(AF16:AF18)</f>
        <v>0</v>
      </c>
      <c r="AG15" s="57">
        <f>SUM(AG16)</f>
        <v>0</v>
      </c>
      <c r="AH15" s="57">
        <f>SUM(AH16)</f>
        <v>0</v>
      </c>
      <c r="AI15" s="57">
        <f>SUM(AI16)</f>
        <v>0</v>
      </c>
      <c r="AJ15" s="61" t="e">
        <f>#REF!/AF15</f>
        <v>#REF!</v>
      </c>
      <c r="AK15" s="52">
        <f t="shared" si="6"/>
        <v>4719</v>
      </c>
      <c r="AL15" s="54">
        <f t="shared" si="7"/>
        <v>27.744135457698864</v>
      </c>
    </row>
    <row r="16" spans="1:38" ht="20.25" hidden="1">
      <c r="A16" s="62"/>
      <c r="B16" s="63"/>
      <c r="C16" s="64"/>
      <c r="D16" s="64"/>
      <c r="E16" s="65"/>
      <c r="F16" s="65"/>
      <c r="G16" s="66"/>
      <c r="H16" s="67"/>
      <c r="I16" s="67"/>
      <c r="J16" s="68"/>
      <c r="K16" s="68"/>
      <c r="L16" s="68"/>
      <c r="M16" s="69"/>
      <c r="N16" s="69"/>
      <c r="O16" s="69"/>
      <c r="P16" s="69"/>
      <c r="Q16" s="69"/>
      <c r="R16" s="69"/>
      <c r="S16" s="70"/>
      <c r="T16" s="53" t="e">
        <f t="shared" si="1"/>
        <v>#DIV/0!</v>
      </c>
      <c r="U16" s="66"/>
      <c r="V16" s="71"/>
      <c r="W16" s="72"/>
      <c r="X16" s="69"/>
      <c r="Y16" s="69"/>
      <c r="Z16" s="69"/>
      <c r="AA16" s="73"/>
      <c r="AB16" s="53" t="e">
        <f t="shared" si="3"/>
        <v>#DIV/0!</v>
      </c>
      <c r="AC16" s="52">
        <f t="shared" si="4"/>
        <v>0</v>
      </c>
      <c r="AD16" s="71"/>
      <c r="AE16" s="72"/>
      <c r="AF16" s="71"/>
      <c r="AG16" s="69"/>
      <c r="AH16" s="69"/>
      <c r="AI16" s="69"/>
      <c r="AJ16" s="74"/>
      <c r="AK16" s="52">
        <f t="shared" si="6"/>
        <v>0</v>
      </c>
      <c r="AL16" s="54" t="e">
        <f t="shared" si="7"/>
        <v>#DIV/0!</v>
      </c>
    </row>
    <row r="17" spans="1:38" ht="29.25" customHeight="1" hidden="1">
      <c r="A17" s="62"/>
      <c r="B17" s="75"/>
      <c r="C17" s="64"/>
      <c r="D17" s="64"/>
      <c r="E17" s="65"/>
      <c r="F17" s="65"/>
      <c r="G17" s="66"/>
      <c r="H17" s="67"/>
      <c r="I17" s="67"/>
      <c r="J17" s="68"/>
      <c r="K17" s="68"/>
      <c r="L17" s="68"/>
      <c r="M17" s="69"/>
      <c r="N17" s="69"/>
      <c r="O17" s="69"/>
      <c r="P17" s="69"/>
      <c r="Q17" s="69"/>
      <c r="R17" s="69"/>
      <c r="S17" s="73"/>
      <c r="T17" s="53" t="e">
        <f t="shared" si="1"/>
        <v>#DIV/0!</v>
      </c>
      <c r="U17" s="66"/>
      <c r="V17" s="71"/>
      <c r="W17" s="72"/>
      <c r="X17" s="69"/>
      <c r="Y17" s="69"/>
      <c r="Z17" s="69"/>
      <c r="AA17" s="73"/>
      <c r="AB17" s="53" t="e">
        <f t="shared" si="3"/>
        <v>#DIV/0!</v>
      </c>
      <c r="AC17" s="52">
        <f t="shared" si="4"/>
        <v>0</v>
      </c>
      <c r="AD17" s="71"/>
      <c r="AE17" s="72"/>
      <c r="AF17" s="71"/>
      <c r="AG17" s="69"/>
      <c r="AH17" s="69"/>
      <c r="AI17" s="69"/>
      <c r="AJ17" s="74"/>
      <c r="AK17" s="52">
        <f t="shared" si="6"/>
        <v>0</v>
      </c>
      <c r="AL17" s="54" t="e">
        <f t="shared" si="7"/>
        <v>#DIV/0!</v>
      </c>
    </row>
    <row r="18" spans="1:38" ht="66" customHeight="1" hidden="1">
      <c r="A18" s="76"/>
      <c r="B18" s="77"/>
      <c r="C18" s="64"/>
      <c r="D18" s="64"/>
      <c r="E18" s="51"/>
      <c r="F18" s="51"/>
      <c r="G18" s="66"/>
      <c r="H18" s="67"/>
      <c r="I18" s="67"/>
      <c r="J18" s="68"/>
      <c r="K18" s="68"/>
      <c r="L18" s="68"/>
      <c r="M18" s="69"/>
      <c r="N18" s="69"/>
      <c r="O18" s="69"/>
      <c r="P18" s="69"/>
      <c r="Q18" s="69"/>
      <c r="R18" s="69"/>
      <c r="S18" s="73"/>
      <c r="T18" s="53" t="e">
        <f t="shared" si="1"/>
        <v>#DIV/0!</v>
      </c>
      <c r="U18" s="66"/>
      <c r="V18" s="71"/>
      <c r="W18" s="72"/>
      <c r="X18" s="69"/>
      <c r="Y18" s="69"/>
      <c r="Z18" s="69"/>
      <c r="AA18" s="73"/>
      <c r="AB18" s="53" t="e">
        <f t="shared" si="3"/>
        <v>#DIV/0!</v>
      </c>
      <c r="AC18" s="52">
        <f t="shared" si="4"/>
        <v>0</v>
      </c>
      <c r="AD18" s="71"/>
      <c r="AE18" s="72"/>
      <c r="AF18" s="71"/>
      <c r="AG18" s="69"/>
      <c r="AH18" s="69"/>
      <c r="AI18" s="69"/>
      <c r="AJ18" s="78"/>
      <c r="AK18" s="52">
        <f t="shared" si="6"/>
        <v>0</v>
      </c>
      <c r="AL18" s="54" t="e">
        <f t="shared" si="7"/>
        <v>#DIV/0!</v>
      </c>
    </row>
    <row r="19" spans="1:38" s="90" customFormat="1" ht="76.5" customHeight="1" hidden="1">
      <c r="A19" s="79"/>
      <c r="B19" s="77"/>
      <c r="C19" s="80"/>
      <c r="D19" s="80"/>
      <c r="E19" s="81"/>
      <c r="F19" s="81"/>
      <c r="G19" s="82"/>
      <c r="H19" s="83"/>
      <c r="I19" s="83"/>
      <c r="J19" s="84"/>
      <c r="K19" s="84"/>
      <c r="L19" s="84"/>
      <c r="M19" s="85"/>
      <c r="N19" s="85"/>
      <c r="O19" s="85"/>
      <c r="P19" s="85"/>
      <c r="Q19" s="85"/>
      <c r="R19" s="85"/>
      <c r="S19" s="86"/>
      <c r="T19" s="53" t="e">
        <f t="shared" si="1"/>
        <v>#DIV/0!</v>
      </c>
      <c r="U19" s="82"/>
      <c r="V19" s="87"/>
      <c r="W19" s="88"/>
      <c r="X19" s="85"/>
      <c r="Y19" s="85"/>
      <c r="Z19" s="85"/>
      <c r="AA19" s="86"/>
      <c r="AB19" s="53" t="e">
        <f t="shared" si="3"/>
        <v>#DIV/0!</v>
      </c>
      <c r="AC19" s="52">
        <f t="shared" si="4"/>
        <v>0</v>
      </c>
      <c r="AD19" s="87"/>
      <c r="AE19" s="88"/>
      <c r="AF19" s="87"/>
      <c r="AG19" s="85"/>
      <c r="AH19" s="85"/>
      <c r="AI19" s="85"/>
      <c r="AJ19" s="89"/>
      <c r="AK19" s="52">
        <f t="shared" si="6"/>
        <v>0</v>
      </c>
      <c r="AL19" s="54" t="e">
        <f t="shared" si="7"/>
        <v>#DIV/0!</v>
      </c>
    </row>
    <row r="20" spans="1:38" s="90" customFormat="1" ht="30" customHeight="1">
      <c r="A20" s="79"/>
      <c r="B20" s="77" t="s">
        <v>34</v>
      </c>
      <c r="C20" s="80"/>
      <c r="D20" s="80"/>
      <c r="E20" s="81"/>
      <c r="F20" s="81"/>
      <c r="G20" s="82" t="s">
        <v>31</v>
      </c>
      <c r="H20" s="83"/>
      <c r="I20" s="83"/>
      <c r="J20" s="84"/>
      <c r="K20" s="84"/>
      <c r="L20" s="84"/>
      <c r="M20" s="85"/>
      <c r="N20" s="85"/>
      <c r="O20" s="85"/>
      <c r="P20" s="85"/>
      <c r="Q20" s="85"/>
      <c r="R20" s="85"/>
      <c r="S20" s="86">
        <v>3693</v>
      </c>
      <c r="T20" s="91">
        <f t="shared" si="1"/>
        <v>27.915942248091312</v>
      </c>
      <c r="U20" s="82" t="s">
        <v>32</v>
      </c>
      <c r="V20" s="87"/>
      <c r="W20" s="88"/>
      <c r="X20" s="85"/>
      <c r="Y20" s="85"/>
      <c r="Z20" s="85"/>
      <c r="AA20" s="86">
        <v>1026</v>
      </c>
      <c r="AB20" s="91">
        <f t="shared" si="3"/>
        <v>27.142857142857142</v>
      </c>
      <c r="AC20" s="92">
        <f t="shared" si="4"/>
        <v>17009</v>
      </c>
      <c r="AD20" s="87"/>
      <c r="AE20" s="88"/>
      <c r="AF20" s="87"/>
      <c r="AG20" s="85"/>
      <c r="AH20" s="85"/>
      <c r="AI20" s="85"/>
      <c r="AJ20" s="89"/>
      <c r="AK20" s="92">
        <f t="shared" si="6"/>
        <v>4719</v>
      </c>
      <c r="AL20" s="93">
        <f t="shared" si="7"/>
        <v>27.744135457698864</v>
      </c>
    </row>
    <row r="21" spans="1:38" ht="39.75" customHeight="1">
      <c r="A21" s="48"/>
      <c r="B21" s="49" t="s">
        <v>35</v>
      </c>
      <c r="C21" s="55">
        <f>C22+C31+C36+C37</f>
        <v>1679</v>
      </c>
      <c r="D21" s="55">
        <f>D22+D31+D36+D37</f>
        <v>1445</v>
      </c>
      <c r="E21" s="51">
        <f>D21/C21</f>
        <v>0.8606313281715307</v>
      </c>
      <c r="F21" s="51"/>
      <c r="G21" s="52">
        <f aca="true" t="shared" si="8" ref="G21:S21">G31+G34+G35</f>
        <v>5076</v>
      </c>
      <c r="H21" s="52">
        <f t="shared" si="8"/>
        <v>0</v>
      </c>
      <c r="I21" s="52">
        <f t="shared" si="8"/>
        <v>0</v>
      </c>
      <c r="J21" s="52">
        <f t="shared" si="8"/>
        <v>0</v>
      </c>
      <c r="K21" s="52">
        <f t="shared" si="8"/>
        <v>0</v>
      </c>
      <c r="L21" s="52">
        <f t="shared" si="8"/>
        <v>0</v>
      </c>
      <c r="M21" s="52">
        <f t="shared" si="8"/>
        <v>0</v>
      </c>
      <c r="N21" s="52">
        <f t="shared" si="8"/>
        <v>0</v>
      </c>
      <c r="O21" s="52">
        <f t="shared" si="8"/>
        <v>0</v>
      </c>
      <c r="P21" s="52">
        <f t="shared" si="8"/>
        <v>0</v>
      </c>
      <c r="Q21" s="52">
        <f t="shared" si="8"/>
        <v>0</v>
      </c>
      <c r="R21" s="52">
        <f t="shared" si="8"/>
        <v>0</v>
      </c>
      <c r="S21" s="52">
        <f t="shared" si="8"/>
        <v>1169</v>
      </c>
      <c r="T21" s="53">
        <f t="shared" si="1"/>
        <v>23.029944838455478</v>
      </c>
      <c r="U21" s="52">
        <f aca="true" t="shared" si="9" ref="U21:AA21">U31+U34+U35</f>
        <v>15</v>
      </c>
      <c r="V21" s="52">
        <f t="shared" si="9"/>
        <v>0</v>
      </c>
      <c r="W21" s="52">
        <f t="shared" si="9"/>
        <v>0</v>
      </c>
      <c r="X21" s="52">
        <f t="shared" si="9"/>
        <v>0</v>
      </c>
      <c r="Y21" s="52">
        <f t="shared" si="9"/>
        <v>0</v>
      </c>
      <c r="Z21" s="52">
        <f t="shared" si="9"/>
        <v>0</v>
      </c>
      <c r="AA21" s="52">
        <f t="shared" si="9"/>
        <v>40</v>
      </c>
      <c r="AB21" s="53">
        <f t="shared" si="3"/>
        <v>266.66666666666663</v>
      </c>
      <c r="AC21" s="52">
        <f t="shared" si="4"/>
        <v>5091</v>
      </c>
      <c r="AD21" s="52">
        <f aca="true" t="shared" si="10" ref="AD21:AJ21">AD31+AD34+AD35</f>
        <v>0</v>
      </c>
      <c r="AE21" s="52">
        <f t="shared" si="10"/>
        <v>0</v>
      </c>
      <c r="AF21" s="52">
        <f t="shared" si="10"/>
        <v>0</v>
      </c>
      <c r="AG21" s="52">
        <f t="shared" si="10"/>
        <v>283</v>
      </c>
      <c r="AH21" s="52">
        <f t="shared" si="10"/>
        <v>45</v>
      </c>
      <c r="AI21" s="52">
        <f t="shared" si="10"/>
        <v>67</v>
      </c>
      <c r="AJ21" s="52">
        <f t="shared" si="10"/>
        <v>0</v>
      </c>
      <c r="AK21" s="52">
        <f t="shared" si="6"/>
        <v>1209</v>
      </c>
      <c r="AL21" s="54">
        <f t="shared" si="7"/>
        <v>23.74779021803182</v>
      </c>
    </row>
    <row r="22" spans="1:38" ht="3" customHeight="1" hidden="1">
      <c r="A22" s="94"/>
      <c r="B22" s="95" t="s">
        <v>36</v>
      </c>
      <c r="C22" s="64">
        <f>SUM(C23:C30)</f>
        <v>0</v>
      </c>
      <c r="D22" s="64">
        <f>SUM(D23:D30)</f>
        <v>0</v>
      </c>
      <c r="E22" s="64"/>
      <c r="F22" s="64"/>
      <c r="G22" s="66"/>
      <c r="H22" s="67"/>
      <c r="I22" s="67"/>
      <c r="J22" s="68"/>
      <c r="K22" s="96"/>
      <c r="L22" s="96"/>
      <c r="M22" s="97"/>
      <c r="N22" s="97"/>
      <c r="O22" s="97"/>
      <c r="P22" s="97"/>
      <c r="Q22" s="97"/>
      <c r="R22" s="97"/>
      <c r="S22" s="73"/>
      <c r="T22" s="53" t="e">
        <f t="shared" si="1"/>
        <v>#DIV/0!</v>
      </c>
      <c r="U22" s="66"/>
      <c r="V22" s="71"/>
      <c r="W22" s="72"/>
      <c r="X22" s="97"/>
      <c r="Y22" s="97"/>
      <c r="Z22" s="97"/>
      <c r="AA22" s="73"/>
      <c r="AB22" s="53" t="e">
        <f t="shared" si="3"/>
        <v>#DIV/0!</v>
      </c>
      <c r="AC22" s="52">
        <f t="shared" si="4"/>
        <v>0</v>
      </c>
      <c r="AD22" s="71">
        <f>SUM(AD23:AD30)</f>
        <v>0</v>
      </c>
      <c r="AE22" s="72" t="e">
        <f>AD22-#REF!</f>
        <v>#REF!</v>
      </c>
      <c r="AF22" s="71">
        <f>SUM(AF23:AF30)</f>
        <v>0</v>
      </c>
      <c r="AG22" s="97"/>
      <c r="AH22" s="97"/>
      <c r="AI22" s="97"/>
      <c r="AJ22" s="78" t="e">
        <f>#REF!-U22</f>
        <v>#REF!</v>
      </c>
      <c r="AK22" s="52">
        <f t="shared" si="6"/>
        <v>0</v>
      </c>
      <c r="AL22" s="54" t="e">
        <f t="shared" si="7"/>
        <v>#DIV/0!</v>
      </c>
    </row>
    <row r="23" spans="1:38" ht="15.75" customHeight="1" hidden="1">
      <c r="A23" s="76"/>
      <c r="B23" s="98" t="s">
        <v>37</v>
      </c>
      <c r="C23" s="64"/>
      <c r="D23" s="64"/>
      <c r="E23" s="64"/>
      <c r="F23" s="64"/>
      <c r="G23" s="66"/>
      <c r="H23" s="67"/>
      <c r="I23" s="67"/>
      <c r="J23" s="68"/>
      <c r="K23" s="96"/>
      <c r="L23" s="96"/>
      <c r="M23" s="97"/>
      <c r="N23" s="97"/>
      <c r="O23" s="97"/>
      <c r="P23" s="97"/>
      <c r="Q23" s="97"/>
      <c r="R23" s="97"/>
      <c r="S23" s="73"/>
      <c r="T23" s="53" t="e">
        <f t="shared" si="1"/>
        <v>#DIV/0!</v>
      </c>
      <c r="U23" s="66"/>
      <c r="V23" s="71"/>
      <c r="W23" s="72"/>
      <c r="X23" s="97"/>
      <c r="Y23" s="97"/>
      <c r="Z23" s="97"/>
      <c r="AA23" s="73"/>
      <c r="AB23" s="53" t="e">
        <f t="shared" si="3"/>
        <v>#DIV/0!</v>
      </c>
      <c r="AC23" s="52">
        <f t="shared" si="4"/>
        <v>0</v>
      </c>
      <c r="AD23" s="71"/>
      <c r="AE23" s="72" t="e">
        <f>AD23-#REF!</f>
        <v>#REF!</v>
      </c>
      <c r="AF23" s="71"/>
      <c r="AG23" s="97"/>
      <c r="AH23" s="97"/>
      <c r="AI23" s="97"/>
      <c r="AJ23" s="78" t="e">
        <f>#REF!-U23</f>
        <v>#REF!</v>
      </c>
      <c r="AK23" s="52">
        <f t="shared" si="6"/>
        <v>0</v>
      </c>
      <c r="AL23" s="54" t="e">
        <f t="shared" si="7"/>
        <v>#DIV/0!</v>
      </c>
    </row>
    <row r="24" spans="1:38" ht="15.75" customHeight="1" hidden="1">
      <c r="A24" s="76"/>
      <c r="B24" s="98" t="s">
        <v>38</v>
      </c>
      <c r="C24" s="64"/>
      <c r="D24" s="64"/>
      <c r="E24" s="64"/>
      <c r="F24" s="64"/>
      <c r="G24" s="66"/>
      <c r="H24" s="67"/>
      <c r="I24" s="67"/>
      <c r="J24" s="68"/>
      <c r="K24" s="96"/>
      <c r="L24" s="96"/>
      <c r="M24" s="97"/>
      <c r="N24" s="97"/>
      <c r="O24" s="97"/>
      <c r="P24" s="97"/>
      <c r="Q24" s="97"/>
      <c r="R24" s="97"/>
      <c r="S24" s="73"/>
      <c r="T24" s="53" t="e">
        <f t="shared" si="1"/>
        <v>#DIV/0!</v>
      </c>
      <c r="U24" s="66"/>
      <c r="V24" s="71"/>
      <c r="W24" s="72"/>
      <c r="X24" s="97"/>
      <c r="Y24" s="97"/>
      <c r="Z24" s="97"/>
      <c r="AA24" s="73"/>
      <c r="AB24" s="53" t="e">
        <f t="shared" si="3"/>
        <v>#DIV/0!</v>
      </c>
      <c r="AC24" s="52">
        <f t="shared" si="4"/>
        <v>0</v>
      </c>
      <c r="AD24" s="71"/>
      <c r="AE24" s="72" t="e">
        <f>AD24-#REF!</f>
        <v>#REF!</v>
      </c>
      <c r="AF24" s="71"/>
      <c r="AG24" s="97"/>
      <c r="AH24" s="97"/>
      <c r="AI24" s="97"/>
      <c r="AJ24" s="78" t="e">
        <f>#REF!-U24</f>
        <v>#REF!</v>
      </c>
      <c r="AK24" s="52">
        <f t="shared" si="6"/>
        <v>0</v>
      </c>
      <c r="AL24" s="54" t="e">
        <f t="shared" si="7"/>
        <v>#DIV/0!</v>
      </c>
    </row>
    <row r="25" spans="1:38" ht="15.75" customHeight="1" hidden="1">
      <c r="A25" s="76"/>
      <c r="B25" s="98" t="s">
        <v>39</v>
      </c>
      <c r="C25" s="64"/>
      <c r="D25" s="64"/>
      <c r="E25" s="64"/>
      <c r="F25" s="64"/>
      <c r="G25" s="66"/>
      <c r="H25" s="67"/>
      <c r="I25" s="67"/>
      <c r="J25" s="68"/>
      <c r="K25" s="96"/>
      <c r="L25" s="96"/>
      <c r="M25" s="97"/>
      <c r="N25" s="97"/>
      <c r="O25" s="97"/>
      <c r="P25" s="97"/>
      <c r="Q25" s="97"/>
      <c r="R25" s="97"/>
      <c r="S25" s="73"/>
      <c r="T25" s="53" t="e">
        <f t="shared" si="1"/>
        <v>#DIV/0!</v>
      </c>
      <c r="U25" s="66"/>
      <c r="V25" s="71"/>
      <c r="W25" s="72"/>
      <c r="X25" s="97"/>
      <c r="Y25" s="97"/>
      <c r="Z25" s="97"/>
      <c r="AA25" s="73"/>
      <c r="AB25" s="53" t="e">
        <f t="shared" si="3"/>
        <v>#DIV/0!</v>
      </c>
      <c r="AC25" s="52">
        <f t="shared" si="4"/>
        <v>0</v>
      </c>
      <c r="AD25" s="71"/>
      <c r="AE25" s="72" t="e">
        <f>AD25-#REF!</f>
        <v>#REF!</v>
      </c>
      <c r="AF25" s="71"/>
      <c r="AG25" s="97"/>
      <c r="AH25" s="97"/>
      <c r="AI25" s="97"/>
      <c r="AJ25" s="78" t="e">
        <f>#REF!-U25</f>
        <v>#REF!</v>
      </c>
      <c r="AK25" s="52">
        <f t="shared" si="6"/>
        <v>0</v>
      </c>
      <c r="AL25" s="54" t="e">
        <f t="shared" si="7"/>
        <v>#DIV/0!</v>
      </c>
    </row>
    <row r="26" spans="1:38" ht="15.75" customHeight="1" hidden="1">
      <c r="A26" s="76"/>
      <c r="B26" s="98" t="s">
        <v>40</v>
      </c>
      <c r="C26" s="64"/>
      <c r="D26" s="64"/>
      <c r="E26" s="64"/>
      <c r="F26" s="64"/>
      <c r="G26" s="66"/>
      <c r="H26" s="67"/>
      <c r="I26" s="67"/>
      <c r="J26" s="68"/>
      <c r="K26" s="96"/>
      <c r="L26" s="96"/>
      <c r="M26" s="97"/>
      <c r="N26" s="97"/>
      <c r="O26" s="97"/>
      <c r="P26" s="97"/>
      <c r="Q26" s="97"/>
      <c r="R26" s="97"/>
      <c r="S26" s="73"/>
      <c r="T26" s="53" t="e">
        <f t="shared" si="1"/>
        <v>#DIV/0!</v>
      </c>
      <c r="U26" s="66"/>
      <c r="V26" s="71"/>
      <c r="W26" s="72"/>
      <c r="X26" s="97"/>
      <c r="Y26" s="97"/>
      <c r="Z26" s="97"/>
      <c r="AA26" s="73"/>
      <c r="AB26" s="53" t="e">
        <f t="shared" si="3"/>
        <v>#DIV/0!</v>
      </c>
      <c r="AC26" s="52">
        <f t="shared" si="4"/>
        <v>0</v>
      </c>
      <c r="AD26" s="71"/>
      <c r="AE26" s="72" t="e">
        <f>AD26-#REF!</f>
        <v>#REF!</v>
      </c>
      <c r="AF26" s="71"/>
      <c r="AG26" s="97"/>
      <c r="AH26" s="97"/>
      <c r="AI26" s="97"/>
      <c r="AJ26" s="78" t="e">
        <f>#REF!-U26</f>
        <v>#REF!</v>
      </c>
      <c r="AK26" s="52">
        <f t="shared" si="6"/>
        <v>0</v>
      </c>
      <c r="AL26" s="54" t="e">
        <f t="shared" si="7"/>
        <v>#DIV/0!</v>
      </c>
    </row>
    <row r="27" spans="1:38" ht="15.75" customHeight="1" hidden="1">
      <c r="A27" s="76"/>
      <c r="B27" s="98" t="s">
        <v>41</v>
      </c>
      <c r="C27" s="64"/>
      <c r="D27" s="64"/>
      <c r="E27" s="64"/>
      <c r="F27" s="64"/>
      <c r="G27" s="66"/>
      <c r="H27" s="67"/>
      <c r="I27" s="67"/>
      <c r="J27" s="68"/>
      <c r="K27" s="96"/>
      <c r="L27" s="96"/>
      <c r="M27" s="97"/>
      <c r="N27" s="97"/>
      <c r="O27" s="97"/>
      <c r="P27" s="97"/>
      <c r="Q27" s="97"/>
      <c r="R27" s="97"/>
      <c r="S27" s="73"/>
      <c r="T27" s="53" t="e">
        <f t="shared" si="1"/>
        <v>#DIV/0!</v>
      </c>
      <c r="U27" s="66"/>
      <c r="V27" s="71"/>
      <c r="W27" s="72"/>
      <c r="X27" s="97"/>
      <c r="Y27" s="97"/>
      <c r="Z27" s="97"/>
      <c r="AA27" s="73"/>
      <c r="AB27" s="53" t="e">
        <f t="shared" si="3"/>
        <v>#DIV/0!</v>
      </c>
      <c r="AC27" s="52">
        <f t="shared" si="4"/>
        <v>0</v>
      </c>
      <c r="AD27" s="71"/>
      <c r="AE27" s="72" t="e">
        <f>AD27-#REF!</f>
        <v>#REF!</v>
      </c>
      <c r="AF27" s="71"/>
      <c r="AG27" s="97"/>
      <c r="AH27" s="97"/>
      <c r="AI27" s="97"/>
      <c r="AJ27" s="78" t="e">
        <f>#REF!-U27</f>
        <v>#REF!</v>
      </c>
      <c r="AK27" s="52">
        <f t="shared" si="6"/>
        <v>0</v>
      </c>
      <c r="AL27" s="54" t="e">
        <f t="shared" si="7"/>
        <v>#DIV/0!</v>
      </c>
    </row>
    <row r="28" spans="1:38" ht="15.75" customHeight="1" hidden="1">
      <c r="A28" s="76"/>
      <c r="B28" s="98" t="s">
        <v>42</v>
      </c>
      <c r="C28" s="64"/>
      <c r="D28" s="64"/>
      <c r="E28" s="64"/>
      <c r="F28" s="64"/>
      <c r="G28" s="66"/>
      <c r="H28" s="67"/>
      <c r="I28" s="67"/>
      <c r="J28" s="68"/>
      <c r="K28" s="96"/>
      <c r="L28" s="96"/>
      <c r="M28" s="97"/>
      <c r="N28" s="97"/>
      <c r="O28" s="97"/>
      <c r="P28" s="97"/>
      <c r="Q28" s="97"/>
      <c r="R28" s="97"/>
      <c r="S28" s="73"/>
      <c r="T28" s="53" t="e">
        <f t="shared" si="1"/>
        <v>#DIV/0!</v>
      </c>
      <c r="U28" s="66"/>
      <c r="V28" s="71"/>
      <c r="W28" s="72"/>
      <c r="X28" s="97"/>
      <c r="Y28" s="97"/>
      <c r="Z28" s="97"/>
      <c r="AA28" s="73"/>
      <c r="AB28" s="53" t="e">
        <f t="shared" si="3"/>
        <v>#DIV/0!</v>
      </c>
      <c r="AC28" s="52">
        <f t="shared" si="4"/>
        <v>0</v>
      </c>
      <c r="AD28" s="71"/>
      <c r="AE28" s="72" t="e">
        <f>AD28-#REF!</f>
        <v>#REF!</v>
      </c>
      <c r="AF28" s="71"/>
      <c r="AG28" s="97"/>
      <c r="AH28" s="97"/>
      <c r="AI28" s="97"/>
      <c r="AJ28" s="78" t="e">
        <f>#REF!-U28</f>
        <v>#REF!</v>
      </c>
      <c r="AK28" s="52">
        <f t="shared" si="6"/>
        <v>0</v>
      </c>
      <c r="AL28" s="54" t="e">
        <f t="shared" si="7"/>
        <v>#DIV/0!</v>
      </c>
    </row>
    <row r="29" spans="1:38" ht="15.75" customHeight="1" hidden="1">
      <c r="A29" s="76"/>
      <c r="B29" s="98" t="s">
        <v>43</v>
      </c>
      <c r="C29" s="64"/>
      <c r="D29" s="64"/>
      <c r="E29" s="64"/>
      <c r="F29" s="64"/>
      <c r="G29" s="66"/>
      <c r="H29" s="67"/>
      <c r="I29" s="67"/>
      <c r="J29" s="68"/>
      <c r="K29" s="96"/>
      <c r="L29" s="96"/>
      <c r="M29" s="97"/>
      <c r="N29" s="97"/>
      <c r="O29" s="97"/>
      <c r="P29" s="97"/>
      <c r="Q29" s="97"/>
      <c r="R29" s="97"/>
      <c r="S29" s="73"/>
      <c r="T29" s="53" t="e">
        <f t="shared" si="1"/>
        <v>#DIV/0!</v>
      </c>
      <c r="U29" s="66"/>
      <c r="V29" s="71"/>
      <c r="W29" s="72"/>
      <c r="X29" s="97"/>
      <c r="Y29" s="97"/>
      <c r="Z29" s="97"/>
      <c r="AA29" s="73"/>
      <c r="AB29" s="53" t="e">
        <f t="shared" si="3"/>
        <v>#DIV/0!</v>
      </c>
      <c r="AC29" s="52">
        <f t="shared" si="4"/>
        <v>0</v>
      </c>
      <c r="AD29" s="71"/>
      <c r="AE29" s="72" t="e">
        <f>AD29-#REF!</f>
        <v>#REF!</v>
      </c>
      <c r="AF29" s="71"/>
      <c r="AG29" s="97"/>
      <c r="AH29" s="97"/>
      <c r="AI29" s="97"/>
      <c r="AJ29" s="78" t="e">
        <f>#REF!-U29</f>
        <v>#REF!</v>
      </c>
      <c r="AK29" s="52">
        <f t="shared" si="6"/>
        <v>0</v>
      </c>
      <c r="AL29" s="54" t="e">
        <f t="shared" si="7"/>
        <v>#DIV/0!</v>
      </c>
    </row>
    <row r="30" spans="1:38" ht="15.75" customHeight="1" hidden="1">
      <c r="A30" s="76"/>
      <c r="B30" s="98" t="s">
        <v>44</v>
      </c>
      <c r="C30" s="64"/>
      <c r="D30" s="64"/>
      <c r="E30" s="64"/>
      <c r="F30" s="64"/>
      <c r="G30" s="66"/>
      <c r="H30" s="67"/>
      <c r="I30" s="67"/>
      <c r="J30" s="68"/>
      <c r="K30" s="96"/>
      <c r="L30" s="96"/>
      <c r="M30" s="97"/>
      <c r="N30" s="97"/>
      <c r="O30" s="97"/>
      <c r="P30" s="97"/>
      <c r="Q30" s="97"/>
      <c r="R30" s="97"/>
      <c r="S30" s="73"/>
      <c r="T30" s="53" t="e">
        <f t="shared" si="1"/>
        <v>#DIV/0!</v>
      </c>
      <c r="U30" s="66"/>
      <c r="V30" s="71"/>
      <c r="W30" s="72"/>
      <c r="X30" s="97"/>
      <c r="Y30" s="97"/>
      <c r="Z30" s="97"/>
      <c r="AA30" s="73"/>
      <c r="AB30" s="53" t="e">
        <f t="shared" si="3"/>
        <v>#DIV/0!</v>
      </c>
      <c r="AC30" s="52">
        <f t="shared" si="4"/>
        <v>0</v>
      </c>
      <c r="AD30" s="71"/>
      <c r="AE30" s="72" t="e">
        <f>AD30-#REF!</f>
        <v>#REF!</v>
      </c>
      <c r="AF30" s="71"/>
      <c r="AG30" s="97"/>
      <c r="AH30" s="97"/>
      <c r="AI30" s="97"/>
      <c r="AJ30" s="78" t="e">
        <f>#REF!-U30</f>
        <v>#REF!</v>
      </c>
      <c r="AK30" s="52">
        <f t="shared" si="6"/>
        <v>0</v>
      </c>
      <c r="AL30" s="54" t="e">
        <f t="shared" si="7"/>
        <v>#DIV/0!</v>
      </c>
    </row>
    <row r="31" spans="1:38" ht="39.75" customHeight="1">
      <c r="A31" s="62"/>
      <c r="B31" s="63" t="s">
        <v>45</v>
      </c>
      <c r="C31" s="99">
        <f>SUM(C32:C33)</f>
        <v>0</v>
      </c>
      <c r="D31" s="99">
        <f>SUM(D32:D33)</f>
        <v>0</v>
      </c>
      <c r="E31" s="65" t="e">
        <f>D31/C31</f>
        <v>#DIV/0!</v>
      </c>
      <c r="F31" s="65"/>
      <c r="G31" s="66" t="s">
        <v>46</v>
      </c>
      <c r="H31" s="100"/>
      <c r="I31" s="100"/>
      <c r="J31" s="68"/>
      <c r="K31" s="68"/>
      <c r="L31" s="96"/>
      <c r="M31" s="100"/>
      <c r="N31" s="100"/>
      <c r="O31" s="100"/>
      <c r="P31" s="100"/>
      <c r="Q31" s="100"/>
      <c r="R31" s="100"/>
      <c r="S31" s="73">
        <v>304</v>
      </c>
      <c r="T31" s="101">
        <f t="shared" si="1"/>
        <v>41.02564102564102</v>
      </c>
      <c r="U31" s="66"/>
      <c r="V31" s="72"/>
      <c r="W31" s="72"/>
      <c r="X31" s="100"/>
      <c r="Y31" s="100"/>
      <c r="Z31" s="100"/>
      <c r="AA31" s="73"/>
      <c r="AB31" s="91"/>
      <c r="AC31" s="92">
        <f t="shared" si="4"/>
        <v>741</v>
      </c>
      <c r="AD31" s="72">
        <f>SUM(AD32:AD33)</f>
        <v>0</v>
      </c>
      <c r="AE31" s="72">
        <v>0</v>
      </c>
      <c r="AF31" s="72">
        <f>SUM(AF32:AF33)</f>
        <v>0</v>
      </c>
      <c r="AG31" s="100">
        <v>283</v>
      </c>
      <c r="AH31" s="100">
        <v>45</v>
      </c>
      <c r="AI31" s="100">
        <v>67</v>
      </c>
      <c r="AJ31" s="74">
        <v>0</v>
      </c>
      <c r="AK31" s="92">
        <f t="shared" si="6"/>
        <v>304</v>
      </c>
      <c r="AL31" s="93">
        <f t="shared" si="7"/>
        <v>41.02564102564102</v>
      </c>
    </row>
    <row r="32" spans="1:38" ht="33.75" customHeight="1" hidden="1">
      <c r="A32" s="62"/>
      <c r="B32" s="63"/>
      <c r="C32" s="102"/>
      <c r="D32" s="102"/>
      <c r="E32" s="102"/>
      <c r="F32" s="102"/>
      <c r="G32" s="103"/>
      <c r="H32" s="104"/>
      <c r="I32" s="104"/>
      <c r="J32" s="96"/>
      <c r="K32" s="96"/>
      <c r="L32" s="96"/>
      <c r="M32" s="97"/>
      <c r="N32" s="97"/>
      <c r="O32" s="97"/>
      <c r="P32" s="97"/>
      <c r="Q32" s="97"/>
      <c r="R32" s="97"/>
      <c r="S32" s="73"/>
      <c r="T32" s="101" t="e">
        <f t="shared" si="1"/>
        <v>#DIV/0!</v>
      </c>
      <c r="U32" s="103"/>
      <c r="V32" s="105"/>
      <c r="W32" s="106"/>
      <c r="X32" s="97"/>
      <c r="Y32" s="97"/>
      <c r="Z32" s="97"/>
      <c r="AA32" s="73"/>
      <c r="AB32" s="91" t="e">
        <f>AA32/U32*100</f>
        <v>#DIV/0!</v>
      </c>
      <c r="AC32" s="92">
        <f t="shared" si="4"/>
        <v>0</v>
      </c>
      <c r="AD32" s="105"/>
      <c r="AE32" s="72"/>
      <c r="AF32" s="105"/>
      <c r="AG32" s="97"/>
      <c r="AH32" s="97"/>
      <c r="AI32" s="97"/>
      <c r="AJ32" s="78"/>
      <c r="AK32" s="92">
        <f t="shared" si="6"/>
        <v>0</v>
      </c>
      <c r="AL32" s="93" t="e">
        <f t="shared" si="7"/>
        <v>#DIV/0!</v>
      </c>
    </row>
    <row r="33" spans="1:38" ht="42.75" customHeight="1" hidden="1">
      <c r="A33" s="62"/>
      <c r="B33" s="63"/>
      <c r="C33" s="64"/>
      <c r="D33" s="64"/>
      <c r="E33" s="65"/>
      <c r="F33" s="65"/>
      <c r="G33" s="66"/>
      <c r="H33" s="67"/>
      <c r="I33" s="67"/>
      <c r="J33" s="68"/>
      <c r="K33" s="68"/>
      <c r="L33" s="68"/>
      <c r="M33" s="69"/>
      <c r="N33" s="69"/>
      <c r="O33" s="69"/>
      <c r="P33" s="69"/>
      <c r="Q33" s="69"/>
      <c r="R33" s="69"/>
      <c r="S33" s="73"/>
      <c r="T33" s="101" t="e">
        <f t="shared" si="1"/>
        <v>#DIV/0!</v>
      </c>
      <c r="U33" s="66"/>
      <c r="V33" s="71"/>
      <c r="W33" s="72"/>
      <c r="X33" s="69"/>
      <c r="Y33" s="69"/>
      <c r="Z33" s="69"/>
      <c r="AA33" s="73"/>
      <c r="AB33" s="91" t="e">
        <f>AA33/U33*100</f>
        <v>#DIV/0!</v>
      </c>
      <c r="AC33" s="92">
        <f t="shared" si="4"/>
        <v>0</v>
      </c>
      <c r="AD33" s="71"/>
      <c r="AE33" s="72"/>
      <c r="AF33" s="71"/>
      <c r="AG33" s="69"/>
      <c r="AH33" s="69"/>
      <c r="AI33" s="69"/>
      <c r="AJ33" s="74"/>
      <c r="AK33" s="92">
        <f t="shared" si="6"/>
        <v>0</v>
      </c>
      <c r="AL33" s="93" t="e">
        <f t="shared" si="7"/>
        <v>#DIV/0!</v>
      </c>
    </row>
    <row r="34" spans="1:38" ht="30" customHeight="1">
      <c r="A34" s="62"/>
      <c r="B34" s="63" t="s">
        <v>47</v>
      </c>
      <c r="C34" s="64"/>
      <c r="D34" s="64"/>
      <c r="E34" s="65"/>
      <c r="F34" s="65"/>
      <c r="G34" s="66" t="s">
        <v>48</v>
      </c>
      <c r="H34" s="67"/>
      <c r="I34" s="67"/>
      <c r="J34" s="68"/>
      <c r="K34" s="68"/>
      <c r="L34" s="68"/>
      <c r="M34" s="69"/>
      <c r="N34" s="69"/>
      <c r="O34" s="69"/>
      <c r="P34" s="69"/>
      <c r="Q34" s="69"/>
      <c r="R34" s="69"/>
      <c r="S34" s="73">
        <v>825</v>
      </c>
      <c r="T34" s="101">
        <f t="shared" si="1"/>
        <v>19.09722222222222</v>
      </c>
      <c r="U34" s="66"/>
      <c r="V34" s="71"/>
      <c r="W34" s="72"/>
      <c r="X34" s="69"/>
      <c r="Y34" s="69"/>
      <c r="Z34" s="69"/>
      <c r="AA34" s="73"/>
      <c r="AB34" s="91"/>
      <c r="AC34" s="92">
        <f t="shared" si="4"/>
        <v>4320</v>
      </c>
      <c r="AD34" s="71"/>
      <c r="AE34" s="72"/>
      <c r="AF34" s="71"/>
      <c r="AG34" s="69"/>
      <c r="AH34" s="69"/>
      <c r="AI34" s="69"/>
      <c r="AJ34" s="74"/>
      <c r="AK34" s="92">
        <f t="shared" si="6"/>
        <v>825</v>
      </c>
      <c r="AL34" s="93">
        <f t="shared" si="7"/>
        <v>19.09722222222222</v>
      </c>
    </row>
    <row r="35" spans="1:38" ht="30" customHeight="1">
      <c r="A35" s="62"/>
      <c r="B35" s="63" t="s">
        <v>49</v>
      </c>
      <c r="C35" s="64"/>
      <c r="D35" s="64"/>
      <c r="E35" s="65"/>
      <c r="F35" s="65"/>
      <c r="G35" s="66" t="s">
        <v>50</v>
      </c>
      <c r="H35" s="67"/>
      <c r="I35" s="67"/>
      <c r="J35" s="68"/>
      <c r="K35" s="68"/>
      <c r="L35" s="68"/>
      <c r="M35" s="69"/>
      <c r="N35" s="69"/>
      <c r="O35" s="69"/>
      <c r="P35" s="69"/>
      <c r="Q35" s="69"/>
      <c r="R35" s="69"/>
      <c r="S35" s="73">
        <v>40</v>
      </c>
      <c r="T35" s="101">
        <f t="shared" si="1"/>
        <v>266.66666666666663</v>
      </c>
      <c r="U35" s="66" t="s">
        <v>50</v>
      </c>
      <c r="V35" s="71"/>
      <c r="W35" s="72"/>
      <c r="X35" s="69"/>
      <c r="Y35" s="69"/>
      <c r="Z35" s="69"/>
      <c r="AA35" s="73">
        <v>40</v>
      </c>
      <c r="AB35" s="91">
        <f>AA35/U35*100</f>
        <v>266.66666666666663</v>
      </c>
      <c r="AC35" s="92">
        <f t="shared" si="4"/>
        <v>30</v>
      </c>
      <c r="AD35" s="71"/>
      <c r="AE35" s="72"/>
      <c r="AF35" s="71"/>
      <c r="AG35" s="69"/>
      <c r="AH35" s="69"/>
      <c r="AI35" s="69"/>
      <c r="AJ35" s="74"/>
      <c r="AK35" s="92">
        <f t="shared" si="6"/>
        <v>80</v>
      </c>
      <c r="AL35" s="93">
        <f t="shared" si="7"/>
        <v>266.66666666666663</v>
      </c>
    </row>
    <row r="36" spans="1:38" ht="39.75" customHeight="1">
      <c r="A36" s="48"/>
      <c r="B36" s="49" t="s">
        <v>51</v>
      </c>
      <c r="C36" s="64">
        <v>1679</v>
      </c>
      <c r="D36" s="64">
        <v>1445</v>
      </c>
      <c r="E36" s="65">
        <f>D36/C36</f>
        <v>0.8606313281715307</v>
      </c>
      <c r="F36" s="65"/>
      <c r="G36" s="107">
        <f aca="true" t="shared" si="11" ref="G36:S36">G39+G45+G48</f>
        <v>1713</v>
      </c>
      <c r="H36" s="107">
        <f t="shared" si="11"/>
        <v>0</v>
      </c>
      <c r="I36" s="107">
        <f t="shared" si="11"/>
        <v>0</v>
      </c>
      <c r="J36" s="107">
        <f t="shared" si="11"/>
        <v>0</v>
      </c>
      <c r="K36" s="107">
        <f t="shared" si="11"/>
        <v>0</v>
      </c>
      <c r="L36" s="107">
        <f t="shared" si="11"/>
        <v>0</v>
      </c>
      <c r="M36" s="107">
        <f t="shared" si="11"/>
        <v>0</v>
      </c>
      <c r="N36" s="107">
        <f t="shared" si="11"/>
        <v>0</v>
      </c>
      <c r="O36" s="107">
        <f t="shared" si="11"/>
        <v>0</v>
      </c>
      <c r="P36" s="107">
        <f t="shared" si="11"/>
        <v>0</v>
      </c>
      <c r="Q36" s="107">
        <f t="shared" si="11"/>
        <v>0</v>
      </c>
      <c r="R36" s="107">
        <f t="shared" si="11"/>
        <v>0</v>
      </c>
      <c r="S36" s="107">
        <f t="shared" si="11"/>
        <v>257</v>
      </c>
      <c r="T36" s="53">
        <f t="shared" si="1"/>
        <v>15.002918855808522</v>
      </c>
      <c r="U36" s="107">
        <f aca="true" t="shared" si="12" ref="U36:AA36">U37+U48</f>
        <v>412</v>
      </c>
      <c r="V36" s="107">
        <f t="shared" si="12"/>
        <v>0</v>
      </c>
      <c r="W36" s="107">
        <f t="shared" si="12"/>
        <v>0</v>
      </c>
      <c r="X36" s="107">
        <f t="shared" si="12"/>
        <v>0</v>
      </c>
      <c r="Y36" s="107">
        <f t="shared" si="12"/>
        <v>0</v>
      </c>
      <c r="Z36" s="107">
        <f t="shared" si="12"/>
        <v>0</v>
      </c>
      <c r="AA36" s="107">
        <f t="shared" si="12"/>
        <v>78</v>
      </c>
      <c r="AB36" s="53">
        <f>AA36/U36*100</f>
        <v>18.932038834951456</v>
      </c>
      <c r="AC36" s="52">
        <f t="shared" si="4"/>
        <v>2125</v>
      </c>
      <c r="AD36" s="107">
        <f aca="true" t="shared" si="13" ref="AD36:AJ36">AD39+AD45+AD48</f>
        <v>0</v>
      </c>
      <c r="AE36" s="107">
        <f t="shared" si="13"/>
        <v>0</v>
      </c>
      <c r="AF36" s="107">
        <f t="shared" si="13"/>
        <v>0</v>
      </c>
      <c r="AG36" s="107">
        <f t="shared" si="13"/>
        <v>356</v>
      </c>
      <c r="AH36" s="107">
        <f t="shared" si="13"/>
        <v>415</v>
      </c>
      <c r="AI36" s="107">
        <f t="shared" si="13"/>
        <v>250</v>
      </c>
      <c r="AJ36" s="107">
        <f t="shared" si="13"/>
        <v>0</v>
      </c>
      <c r="AK36" s="52">
        <f t="shared" si="6"/>
        <v>335</v>
      </c>
      <c r="AL36" s="54">
        <f t="shared" si="7"/>
        <v>15.764705882352942</v>
      </c>
    </row>
    <row r="37" spans="1:38" ht="29.25" customHeight="1">
      <c r="A37" s="62"/>
      <c r="B37" s="63" t="s">
        <v>52</v>
      </c>
      <c r="C37" s="64"/>
      <c r="D37" s="64"/>
      <c r="E37" s="64"/>
      <c r="F37" s="64"/>
      <c r="G37" s="66"/>
      <c r="H37" s="67"/>
      <c r="I37" s="67"/>
      <c r="J37" s="68"/>
      <c r="K37" s="68"/>
      <c r="L37" s="68"/>
      <c r="M37" s="69"/>
      <c r="N37" s="69"/>
      <c r="O37" s="69"/>
      <c r="P37" s="69"/>
      <c r="Q37" s="69"/>
      <c r="R37" s="69"/>
      <c r="S37" s="73"/>
      <c r="T37" s="91"/>
      <c r="U37" s="66" t="s">
        <v>53</v>
      </c>
      <c r="V37" s="71"/>
      <c r="W37" s="72"/>
      <c r="X37" s="69"/>
      <c r="Y37" s="69"/>
      <c r="Z37" s="69"/>
      <c r="AA37" s="73">
        <v>14</v>
      </c>
      <c r="AB37" s="91">
        <f>AA37/U37*100</f>
        <v>7.4866310160427805</v>
      </c>
      <c r="AC37" s="92">
        <f t="shared" si="4"/>
        <v>187</v>
      </c>
      <c r="AD37" s="71"/>
      <c r="AE37" s="72" t="e">
        <f>AD37-#REF!</f>
        <v>#REF!</v>
      </c>
      <c r="AF37" s="71"/>
      <c r="AG37" s="69">
        <v>22</v>
      </c>
      <c r="AH37" s="69">
        <v>3</v>
      </c>
      <c r="AI37" s="69">
        <v>5</v>
      </c>
      <c r="AJ37" s="78" t="e">
        <f>#REF!-U37</f>
        <v>#REF!</v>
      </c>
      <c r="AK37" s="92">
        <f t="shared" si="6"/>
        <v>14</v>
      </c>
      <c r="AL37" s="93">
        <f t="shared" si="7"/>
        <v>7.4866310160427805</v>
      </c>
    </row>
    <row r="38" spans="1:38" ht="20.25" hidden="1">
      <c r="A38" s="62"/>
      <c r="B38" s="63"/>
      <c r="C38" s="64"/>
      <c r="D38" s="64"/>
      <c r="E38" s="64"/>
      <c r="F38" s="64"/>
      <c r="G38" s="66"/>
      <c r="H38" s="67"/>
      <c r="I38" s="67"/>
      <c r="J38" s="68"/>
      <c r="K38" s="68"/>
      <c r="L38" s="68"/>
      <c r="M38" s="69"/>
      <c r="N38" s="69"/>
      <c r="O38" s="69"/>
      <c r="P38" s="69"/>
      <c r="Q38" s="69"/>
      <c r="R38" s="69"/>
      <c r="S38" s="73"/>
      <c r="T38" s="91" t="e">
        <f aca="true" t="shared" si="14" ref="T38:T47">S38/G38*100</f>
        <v>#DIV/0!</v>
      </c>
      <c r="U38" s="66"/>
      <c r="V38" s="71"/>
      <c r="W38" s="72"/>
      <c r="X38" s="69"/>
      <c r="Y38" s="69"/>
      <c r="Z38" s="69"/>
      <c r="AA38" s="73"/>
      <c r="AB38" s="91" t="e">
        <f>AA38/U38*100</f>
        <v>#DIV/0!</v>
      </c>
      <c r="AC38" s="92">
        <f t="shared" si="4"/>
        <v>0</v>
      </c>
      <c r="AD38" s="71"/>
      <c r="AE38" s="72"/>
      <c r="AF38" s="71"/>
      <c r="AG38" s="69"/>
      <c r="AH38" s="69"/>
      <c r="AI38" s="69"/>
      <c r="AJ38" s="78"/>
      <c r="AK38" s="92">
        <f t="shared" si="6"/>
        <v>0</v>
      </c>
      <c r="AL38" s="93" t="e">
        <f t="shared" si="7"/>
        <v>#DIV/0!</v>
      </c>
    </row>
    <row r="39" spans="1:38" ht="30" customHeight="1">
      <c r="A39" s="62"/>
      <c r="B39" s="63" t="s">
        <v>54</v>
      </c>
      <c r="C39" s="64"/>
      <c r="D39" s="64"/>
      <c r="E39" s="64"/>
      <c r="F39" s="64"/>
      <c r="G39" s="66" t="s">
        <v>55</v>
      </c>
      <c r="H39" s="67"/>
      <c r="I39" s="67"/>
      <c r="J39" s="68"/>
      <c r="K39" s="68"/>
      <c r="L39" s="68"/>
      <c r="M39" s="69"/>
      <c r="N39" s="69"/>
      <c r="O39" s="69"/>
      <c r="P39" s="69"/>
      <c r="Q39" s="69"/>
      <c r="R39" s="69"/>
      <c r="S39" s="73">
        <v>18</v>
      </c>
      <c r="T39" s="91">
        <f t="shared" si="14"/>
        <v>14.516129032258066</v>
      </c>
      <c r="U39" s="108"/>
      <c r="V39" s="71"/>
      <c r="W39" s="72"/>
      <c r="X39" s="69"/>
      <c r="Y39" s="69"/>
      <c r="Z39" s="69"/>
      <c r="AA39" s="73"/>
      <c r="AB39" s="91"/>
      <c r="AC39" s="92">
        <f t="shared" si="4"/>
        <v>124</v>
      </c>
      <c r="AD39" s="71"/>
      <c r="AE39" s="72"/>
      <c r="AF39" s="71"/>
      <c r="AG39" s="69">
        <f>AG40+AG41</f>
        <v>356</v>
      </c>
      <c r="AH39" s="69">
        <f>AH40+AH41</f>
        <v>415</v>
      </c>
      <c r="AI39" s="69">
        <f>AI40+AI41</f>
        <v>250</v>
      </c>
      <c r="AJ39" s="78"/>
      <c r="AK39" s="92">
        <f t="shared" si="6"/>
        <v>18</v>
      </c>
      <c r="AL39" s="93">
        <f t="shared" si="7"/>
        <v>14.516129032258066</v>
      </c>
    </row>
    <row r="40" spans="1:38" ht="15.75" customHeight="1" hidden="1">
      <c r="A40" s="62"/>
      <c r="B40" s="63"/>
      <c r="C40" s="55">
        <f>SUM(C41,C53)</f>
        <v>2231</v>
      </c>
      <c r="D40" s="55">
        <f>SUM(D41,D53)</f>
        <v>1946</v>
      </c>
      <c r="E40" s="51">
        <f>D40/C40</f>
        <v>0.8722545943523083</v>
      </c>
      <c r="F40" s="51"/>
      <c r="G40" s="66"/>
      <c r="H40" s="57"/>
      <c r="I40" s="57"/>
      <c r="J40" s="58"/>
      <c r="K40" s="58"/>
      <c r="L40" s="58"/>
      <c r="M40" s="100"/>
      <c r="N40" s="100"/>
      <c r="O40" s="100"/>
      <c r="P40" s="100"/>
      <c r="Q40" s="100"/>
      <c r="R40" s="100"/>
      <c r="S40" s="73"/>
      <c r="T40" s="53" t="e">
        <f t="shared" si="14"/>
        <v>#DIV/0!</v>
      </c>
      <c r="U40" s="108"/>
      <c r="V40" s="60"/>
      <c r="W40" s="60"/>
      <c r="X40" s="100"/>
      <c r="Y40" s="100"/>
      <c r="Z40" s="100"/>
      <c r="AA40" s="73"/>
      <c r="AB40" s="91" t="e">
        <f>AA40/U40*100</f>
        <v>#DIV/0!</v>
      </c>
      <c r="AC40" s="92">
        <f t="shared" si="4"/>
        <v>0</v>
      </c>
      <c r="AD40" s="72">
        <f>SUM(AD41,AD53)</f>
        <v>0</v>
      </c>
      <c r="AE40" s="72">
        <v>0</v>
      </c>
      <c r="AF40" s="72" t="e">
        <f>SUM(AF41,AF53)</f>
        <v>#REF!</v>
      </c>
      <c r="AG40" s="100">
        <v>215</v>
      </c>
      <c r="AH40" s="100">
        <v>313</v>
      </c>
      <c r="AI40" s="100">
        <v>109</v>
      </c>
      <c r="AJ40" s="74">
        <v>0</v>
      </c>
      <c r="AK40" s="92">
        <f t="shared" si="6"/>
        <v>0</v>
      </c>
      <c r="AL40" s="93" t="e">
        <f t="shared" si="7"/>
        <v>#DIV/0!</v>
      </c>
    </row>
    <row r="41" spans="1:38" ht="18" customHeight="1" hidden="1">
      <c r="A41" s="62"/>
      <c r="B41" s="63"/>
      <c r="C41" s="109">
        <f>SUM(C42:C43)</f>
        <v>206</v>
      </c>
      <c r="D41" s="109">
        <f>SUM(D42:D43)</f>
        <v>157</v>
      </c>
      <c r="E41" s="65">
        <f>D41/C41</f>
        <v>0.7621359223300971</v>
      </c>
      <c r="F41" s="65"/>
      <c r="G41" s="66"/>
      <c r="H41" s="110"/>
      <c r="I41" s="110"/>
      <c r="J41" s="96"/>
      <c r="K41" s="68"/>
      <c r="L41" s="96"/>
      <c r="M41" s="97"/>
      <c r="N41" s="97"/>
      <c r="O41" s="97"/>
      <c r="P41" s="97"/>
      <c r="Q41" s="97"/>
      <c r="R41" s="97"/>
      <c r="S41" s="73"/>
      <c r="T41" s="53" t="e">
        <f t="shared" si="14"/>
        <v>#DIV/0!</v>
      </c>
      <c r="U41" s="108"/>
      <c r="V41" s="106"/>
      <c r="W41" s="72"/>
      <c r="X41" s="97"/>
      <c r="Y41" s="97"/>
      <c r="Z41" s="97"/>
      <c r="AA41" s="73"/>
      <c r="AB41" s="91" t="e">
        <f>AA41/U41*100</f>
        <v>#DIV/0!</v>
      </c>
      <c r="AC41" s="92">
        <f t="shared" si="4"/>
        <v>0</v>
      </c>
      <c r="AD41" s="106">
        <v>0</v>
      </c>
      <c r="AE41" s="72">
        <v>0</v>
      </c>
      <c r="AF41" s="106" t="e">
        <f>G41+#REF!+U41+AC41</f>
        <v>#REF!</v>
      </c>
      <c r="AG41" s="97">
        <v>141</v>
      </c>
      <c r="AH41" s="97">
        <v>102</v>
      </c>
      <c r="AI41" s="97">
        <v>141</v>
      </c>
      <c r="AJ41" s="74">
        <v>0</v>
      </c>
      <c r="AK41" s="92">
        <f t="shared" si="6"/>
        <v>0</v>
      </c>
      <c r="AL41" s="93" t="e">
        <f t="shared" si="7"/>
        <v>#DIV/0!</v>
      </c>
    </row>
    <row r="42" spans="1:38" ht="15.75" customHeight="1" hidden="1">
      <c r="A42" s="111"/>
      <c r="B42" s="112" t="s">
        <v>56</v>
      </c>
      <c r="C42" s="64"/>
      <c r="D42" s="64"/>
      <c r="E42" s="64"/>
      <c r="F42" s="64"/>
      <c r="G42" s="66"/>
      <c r="H42" s="67"/>
      <c r="I42" s="67"/>
      <c r="J42" s="68"/>
      <c r="K42" s="68"/>
      <c r="L42" s="68"/>
      <c r="M42" s="69"/>
      <c r="N42" s="69"/>
      <c r="O42" s="69"/>
      <c r="P42" s="69"/>
      <c r="Q42" s="69"/>
      <c r="R42" s="69"/>
      <c r="S42" s="73"/>
      <c r="T42" s="53" t="e">
        <f t="shared" si="14"/>
        <v>#DIV/0!</v>
      </c>
      <c r="U42" s="66"/>
      <c r="V42" s="71"/>
      <c r="W42" s="72"/>
      <c r="X42" s="69"/>
      <c r="Y42" s="69"/>
      <c r="Z42" s="69"/>
      <c r="AA42" s="73"/>
      <c r="AB42" s="91" t="e">
        <f>AA42/U42*100</f>
        <v>#DIV/0!</v>
      </c>
      <c r="AC42" s="92">
        <f t="shared" si="4"/>
        <v>0</v>
      </c>
      <c r="AD42" s="71"/>
      <c r="AE42" s="72" t="e">
        <f>AD42-#REF!</f>
        <v>#REF!</v>
      </c>
      <c r="AF42" s="71"/>
      <c r="AG42" s="69"/>
      <c r="AH42" s="69"/>
      <c r="AI42" s="69"/>
      <c r="AJ42" s="78" t="e">
        <f>#REF!-U42</f>
        <v>#REF!</v>
      </c>
      <c r="AK42" s="92">
        <f t="shared" si="6"/>
        <v>0</v>
      </c>
      <c r="AL42" s="93" t="e">
        <f t="shared" si="7"/>
        <v>#DIV/0!</v>
      </c>
    </row>
    <row r="43" spans="1:38" ht="15.75" customHeight="1" hidden="1">
      <c r="A43" s="76"/>
      <c r="B43" s="112" t="s">
        <v>57</v>
      </c>
      <c r="C43" s="64">
        <v>206</v>
      </c>
      <c r="D43" s="64">
        <v>157</v>
      </c>
      <c r="E43" s="65">
        <f>D43/C43</f>
        <v>0.7621359223300971</v>
      </c>
      <c r="F43" s="65"/>
      <c r="G43" s="66"/>
      <c r="H43" s="67"/>
      <c r="I43" s="67"/>
      <c r="J43" s="68"/>
      <c r="K43" s="68"/>
      <c r="L43" s="68"/>
      <c r="M43" s="69"/>
      <c r="N43" s="69"/>
      <c r="O43" s="69"/>
      <c r="P43" s="69"/>
      <c r="Q43" s="69"/>
      <c r="R43" s="69"/>
      <c r="S43" s="73"/>
      <c r="T43" s="53" t="e">
        <f t="shared" si="14"/>
        <v>#DIV/0!</v>
      </c>
      <c r="U43" s="66"/>
      <c r="V43" s="71"/>
      <c r="W43" s="72"/>
      <c r="X43" s="69"/>
      <c r="Y43" s="69"/>
      <c r="Z43" s="69"/>
      <c r="AA43" s="73"/>
      <c r="AB43" s="91" t="e">
        <f>AA43/U43*100</f>
        <v>#DIV/0!</v>
      </c>
      <c r="AC43" s="92">
        <f t="shared" si="4"/>
        <v>0</v>
      </c>
      <c r="AD43" s="71"/>
      <c r="AE43" s="72" t="e">
        <f>AD43-#REF!</f>
        <v>#REF!</v>
      </c>
      <c r="AF43" s="71">
        <v>0</v>
      </c>
      <c r="AG43" s="69"/>
      <c r="AH43" s="69"/>
      <c r="AI43" s="69"/>
      <c r="AJ43" s="78" t="e">
        <f>#REF!-U43</f>
        <v>#REF!</v>
      </c>
      <c r="AK43" s="92">
        <f t="shared" si="6"/>
        <v>0</v>
      </c>
      <c r="AL43" s="93" t="e">
        <f t="shared" si="7"/>
        <v>#DIV/0!</v>
      </c>
    </row>
    <row r="44" spans="1:38" ht="0.75" customHeight="1">
      <c r="A44" s="76"/>
      <c r="B44" s="77"/>
      <c r="C44" s="64"/>
      <c r="D44" s="64"/>
      <c r="E44" s="65"/>
      <c r="F44" s="65"/>
      <c r="G44" s="66"/>
      <c r="H44" s="67"/>
      <c r="I44" s="67"/>
      <c r="J44" s="68"/>
      <c r="K44" s="68"/>
      <c r="L44" s="68"/>
      <c r="M44" s="69"/>
      <c r="N44" s="69"/>
      <c r="O44" s="69"/>
      <c r="P44" s="69"/>
      <c r="Q44" s="69"/>
      <c r="R44" s="69"/>
      <c r="S44" s="73"/>
      <c r="T44" s="53" t="e">
        <f t="shared" si="14"/>
        <v>#DIV/0!</v>
      </c>
      <c r="U44" s="66"/>
      <c r="V44" s="71"/>
      <c r="W44" s="72"/>
      <c r="X44" s="69"/>
      <c r="Y44" s="69"/>
      <c r="Z44" s="69"/>
      <c r="AA44" s="73"/>
      <c r="AB44" s="91" t="e">
        <f>AA44/U44*100</f>
        <v>#DIV/0!</v>
      </c>
      <c r="AC44" s="92">
        <f t="shared" si="4"/>
        <v>0</v>
      </c>
      <c r="AD44" s="71"/>
      <c r="AE44" s="72"/>
      <c r="AF44" s="71"/>
      <c r="AG44" s="69"/>
      <c r="AH44" s="69"/>
      <c r="AI44" s="69"/>
      <c r="AJ44" s="78"/>
      <c r="AK44" s="92">
        <f t="shared" si="6"/>
        <v>0</v>
      </c>
      <c r="AL44" s="93" t="e">
        <f t="shared" si="7"/>
        <v>#DIV/0!</v>
      </c>
    </row>
    <row r="45" spans="1:38" ht="29.25" customHeight="1">
      <c r="A45" s="76"/>
      <c r="B45" s="112" t="s">
        <v>58</v>
      </c>
      <c r="C45" s="64"/>
      <c r="D45" s="64"/>
      <c r="E45" s="65"/>
      <c r="F45" s="65"/>
      <c r="G45" s="66" t="s">
        <v>59</v>
      </c>
      <c r="H45" s="67"/>
      <c r="I45" s="67"/>
      <c r="J45" s="68"/>
      <c r="K45" s="68"/>
      <c r="L45" s="68"/>
      <c r="M45" s="69"/>
      <c r="N45" s="69"/>
      <c r="O45" s="69"/>
      <c r="P45" s="69"/>
      <c r="Q45" s="69"/>
      <c r="R45" s="69"/>
      <c r="S45" s="73">
        <v>239</v>
      </c>
      <c r="T45" s="91">
        <f t="shared" si="14"/>
        <v>15.040906230333542</v>
      </c>
      <c r="U45" s="66"/>
      <c r="V45" s="71"/>
      <c r="W45" s="72"/>
      <c r="X45" s="69"/>
      <c r="Y45" s="69"/>
      <c r="Z45" s="69"/>
      <c r="AA45" s="73"/>
      <c r="AB45" s="91"/>
      <c r="AC45" s="92">
        <f t="shared" si="4"/>
        <v>1589</v>
      </c>
      <c r="AD45" s="71"/>
      <c r="AE45" s="72"/>
      <c r="AF45" s="71"/>
      <c r="AG45" s="69"/>
      <c r="AH45" s="69"/>
      <c r="AI45" s="69"/>
      <c r="AJ45" s="78"/>
      <c r="AK45" s="92">
        <f t="shared" si="6"/>
        <v>239</v>
      </c>
      <c r="AL45" s="93">
        <f t="shared" si="7"/>
        <v>15.040906230333542</v>
      </c>
    </row>
    <row r="46" spans="1:38" ht="20.25" hidden="1">
      <c r="A46" s="76"/>
      <c r="B46" s="112"/>
      <c r="C46" s="64"/>
      <c r="D46" s="64"/>
      <c r="E46" s="65"/>
      <c r="F46" s="65"/>
      <c r="G46" s="66"/>
      <c r="H46" s="67"/>
      <c r="I46" s="67"/>
      <c r="J46" s="68"/>
      <c r="K46" s="68"/>
      <c r="L46" s="68"/>
      <c r="M46" s="69"/>
      <c r="N46" s="69"/>
      <c r="O46" s="69"/>
      <c r="P46" s="69"/>
      <c r="Q46" s="69"/>
      <c r="R46" s="69"/>
      <c r="S46" s="73"/>
      <c r="T46" s="53" t="e">
        <f t="shared" si="14"/>
        <v>#DIV/0!</v>
      </c>
      <c r="U46" s="66"/>
      <c r="V46" s="71"/>
      <c r="W46" s="72"/>
      <c r="X46" s="69"/>
      <c r="Y46" s="69"/>
      <c r="Z46" s="69"/>
      <c r="AA46" s="73"/>
      <c r="AB46" s="91" t="e">
        <f>AA46/U46*100</f>
        <v>#DIV/0!</v>
      </c>
      <c r="AC46" s="52">
        <f t="shared" si="4"/>
        <v>0</v>
      </c>
      <c r="AD46" s="71"/>
      <c r="AE46" s="72"/>
      <c r="AF46" s="71"/>
      <c r="AG46" s="69"/>
      <c r="AH46" s="69"/>
      <c r="AI46" s="69"/>
      <c r="AJ46" s="78"/>
      <c r="AK46" s="52">
        <f t="shared" si="6"/>
        <v>0</v>
      </c>
      <c r="AL46" s="54" t="e">
        <f t="shared" si="7"/>
        <v>#DIV/0!</v>
      </c>
    </row>
    <row r="47" spans="1:38" ht="15.75" customHeight="1" hidden="1">
      <c r="A47" s="76"/>
      <c r="B47" s="112"/>
      <c r="C47" s="64"/>
      <c r="D47" s="64"/>
      <c r="E47" s="65"/>
      <c r="F47" s="65"/>
      <c r="G47" s="66"/>
      <c r="H47" s="67"/>
      <c r="I47" s="67"/>
      <c r="J47" s="68"/>
      <c r="K47" s="68"/>
      <c r="L47" s="68"/>
      <c r="M47" s="69"/>
      <c r="N47" s="69"/>
      <c r="O47" s="69"/>
      <c r="P47" s="69"/>
      <c r="Q47" s="69"/>
      <c r="R47" s="69"/>
      <c r="S47" s="73"/>
      <c r="T47" s="53" t="e">
        <f t="shared" si="14"/>
        <v>#DIV/0!</v>
      </c>
      <c r="U47" s="66"/>
      <c r="V47" s="71"/>
      <c r="W47" s="72"/>
      <c r="X47" s="69"/>
      <c r="Y47" s="69"/>
      <c r="Z47" s="69"/>
      <c r="AA47" s="73"/>
      <c r="AB47" s="91" t="e">
        <f>AA47/U47*100</f>
        <v>#DIV/0!</v>
      </c>
      <c r="AC47" s="52">
        <f t="shared" si="4"/>
        <v>0</v>
      </c>
      <c r="AD47" s="71"/>
      <c r="AE47" s="72"/>
      <c r="AF47" s="71"/>
      <c r="AG47" s="69"/>
      <c r="AH47" s="69"/>
      <c r="AI47" s="69"/>
      <c r="AJ47" s="78"/>
      <c r="AK47" s="52">
        <f t="shared" si="6"/>
        <v>0</v>
      </c>
      <c r="AL47" s="54" t="e">
        <f t="shared" si="7"/>
        <v>#DIV/0!</v>
      </c>
    </row>
    <row r="48" spans="1:38" ht="30" customHeight="1">
      <c r="A48" s="76"/>
      <c r="B48" s="113" t="s">
        <v>60</v>
      </c>
      <c r="C48" s="114"/>
      <c r="D48" s="114"/>
      <c r="E48" s="115"/>
      <c r="F48" s="115"/>
      <c r="G48" s="116"/>
      <c r="H48" s="117"/>
      <c r="I48" s="117"/>
      <c r="J48" s="118"/>
      <c r="K48" s="118"/>
      <c r="L48" s="118"/>
      <c r="M48" s="119"/>
      <c r="N48" s="119"/>
      <c r="O48" s="119"/>
      <c r="P48" s="119"/>
      <c r="Q48" s="119"/>
      <c r="R48" s="119"/>
      <c r="S48" s="120"/>
      <c r="T48" s="121"/>
      <c r="U48" s="116" t="s">
        <v>61</v>
      </c>
      <c r="V48" s="122"/>
      <c r="W48" s="123"/>
      <c r="X48" s="119"/>
      <c r="Y48" s="119"/>
      <c r="Z48" s="119"/>
      <c r="AA48" s="120">
        <v>64</v>
      </c>
      <c r="AB48" s="121">
        <f>AA48/U48*100</f>
        <v>28.444444444444443</v>
      </c>
      <c r="AC48" s="124">
        <f t="shared" si="4"/>
        <v>225</v>
      </c>
      <c r="AD48" s="122"/>
      <c r="AE48" s="123"/>
      <c r="AF48" s="122"/>
      <c r="AG48" s="119"/>
      <c r="AH48" s="119"/>
      <c r="AI48" s="119"/>
      <c r="AJ48" s="125"/>
      <c r="AK48" s="124">
        <f t="shared" si="6"/>
        <v>64</v>
      </c>
      <c r="AL48" s="126">
        <f t="shared" si="7"/>
        <v>28.444444444444443</v>
      </c>
    </row>
    <row r="49" spans="1:38" ht="33.75" customHeight="1" hidden="1">
      <c r="A49" s="76"/>
      <c r="B49" s="77"/>
      <c r="C49" s="64"/>
      <c r="D49" s="64"/>
      <c r="E49" s="65"/>
      <c r="F49" s="65"/>
      <c r="G49" s="66"/>
      <c r="H49" s="67"/>
      <c r="I49" s="67"/>
      <c r="J49" s="68"/>
      <c r="K49" s="68"/>
      <c r="L49" s="68"/>
      <c r="M49" s="69"/>
      <c r="N49" s="69"/>
      <c r="O49" s="69"/>
      <c r="P49" s="69"/>
      <c r="Q49" s="69"/>
      <c r="R49" s="69"/>
      <c r="S49" s="73"/>
      <c r="T49" s="53" t="e">
        <f>S49/G49*100</f>
        <v>#DIV/0!</v>
      </c>
      <c r="U49" s="66"/>
      <c r="V49" s="71"/>
      <c r="W49" s="72"/>
      <c r="X49" s="69"/>
      <c r="Y49" s="69"/>
      <c r="Z49" s="69"/>
      <c r="AA49" s="73"/>
      <c r="AB49" s="91" t="e">
        <f>AA49/U49*100</f>
        <v>#DIV/0!</v>
      </c>
      <c r="AC49" s="52">
        <f t="shared" si="4"/>
        <v>0</v>
      </c>
      <c r="AD49" s="71"/>
      <c r="AE49" s="72"/>
      <c r="AF49" s="71"/>
      <c r="AG49" s="69"/>
      <c r="AH49" s="69"/>
      <c r="AI49" s="69"/>
      <c r="AJ49" s="78"/>
      <c r="AK49" s="52">
        <f t="shared" si="6"/>
        <v>0</v>
      </c>
      <c r="AL49" s="54" t="e">
        <f t="shared" si="7"/>
        <v>#DIV/0!</v>
      </c>
    </row>
    <row r="50" spans="1:38" ht="51" customHeight="1">
      <c r="A50" s="76"/>
      <c r="B50" s="77" t="s">
        <v>62</v>
      </c>
      <c r="C50" s="64"/>
      <c r="D50" s="64"/>
      <c r="E50" s="65"/>
      <c r="F50" s="65"/>
      <c r="G50" s="66"/>
      <c r="H50" s="67"/>
      <c r="I50" s="67"/>
      <c r="J50" s="68"/>
      <c r="K50" s="68"/>
      <c r="L50" s="68"/>
      <c r="M50" s="69"/>
      <c r="N50" s="69"/>
      <c r="O50" s="69"/>
      <c r="P50" s="69"/>
      <c r="Q50" s="69"/>
      <c r="R50" s="69"/>
      <c r="S50" s="73"/>
      <c r="T50" s="91"/>
      <c r="U50" s="66"/>
      <c r="V50" s="71"/>
      <c r="W50" s="72"/>
      <c r="X50" s="69"/>
      <c r="Y50" s="69"/>
      <c r="Z50" s="69"/>
      <c r="AA50" s="73"/>
      <c r="AB50" s="91"/>
      <c r="AC50" s="92">
        <f t="shared" si="4"/>
        <v>0</v>
      </c>
      <c r="AD50" s="71"/>
      <c r="AE50" s="72"/>
      <c r="AF50" s="71"/>
      <c r="AG50" s="69"/>
      <c r="AH50" s="69"/>
      <c r="AI50" s="69"/>
      <c r="AJ50" s="78"/>
      <c r="AK50" s="92">
        <f t="shared" si="6"/>
        <v>0</v>
      </c>
      <c r="AL50" s="93"/>
    </row>
    <row r="51" spans="1:38" ht="48" customHeight="1">
      <c r="A51" s="76"/>
      <c r="B51" s="77" t="s">
        <v>63</v>
      </c>
      <c r="C51" s="64"/>
      <c r="D51" s="64"/>
      <c r="E51" s="65"/>
      <c r="F51" s="65"/>
      <c r="G51" s="66"/>
      <c r="H51" s="67"/>
      <c r="I51" s="67"/>
      <c r="J51" s="68"/>
      <c r="K51" s="68"/>
      <c r="L51" s="68"/>
      <c r="M51" s="69"/>
      <c r="N51" s="69"/>
      <c r="O51" s="69"/>
      <c r="P51" s="69"/>
      <c r="Q51" s="69"/>
      <c r="R51" s="69"/>
      <c r="S51" s="73"/>
      <c r="T51" s="91"/>
      <c r="U51" s="66" t="s">
        <v>61</v>
      </c>
      <c r="V51" s="71"/>
      <c r="W51" s="72"/>
      <c r="X51" s="69"/>
      <c r="Y51" s="69"/>
      <c r="Z51" s="69"/>
      <c r="AA51" s="73">
        <v>41</v>
      </c>
      <c r="AB51" s="91">
        <f>AA51/U51*100</f>
        <v>18.22222222222222</v>
      </c>
      <c r="AC51" s="92">
        <f t="shared" si="4"/>
        <v>225</v>
      </c>
      <c r="AD51" s="71"/>
      <c r="AE51" s="72"/>
      <c r="AF51" s="71"/>
      <c r="AG51" s="69"/>
      <c r="AH51" s="69"/>
      <c r="AI51" s="69"/>
      <c r="AJ51" s="78"/>
      <c r="AK51" s="92">
        <f t="shared" si="6"/>
        <v>41</v>
      </c>
      <c r="AL51" s="93">
        <f>AK51/AC51*100</f>
        <v>18.22222222222222</v>
      </c>
    </row>
    <row r="52" spans="1:38" ht="48" customHeight="1">
      <c r="A52" s="76"/>
      <c r="B52" s="77" t="s">
        <v>64</v>
      </c>
      <c r="C52" s="64"/>
      <c r="D52" s="64"/>
      <c r="E52" s="65"/>
      <c r="F52" s="65"/>
      <c r="G52" s="66"/>
      <c r="H52" s="67"/>
      <c r="I52" s="67"/>
      <c r="J52" s="68"/>
      <c r="K52" s="68"/>
      <c r="L52" s="68"/>
      <c r="M52" s="69"/>
      <c r="N52" s="69"/>
      <c r="O52" s="69"/>
      <c r="P52" s="69"/>
      <c r="Q52" s="69"/>
      <c r="R52" s="69"/>
      <c r="S52" s="73"/>
      <c r="T52" s="91"/>
      <c r="U52" s="66"/>
      <c r="V52" s="71"/>
      <c r="W52" s="72"/>
      <c r="X52" s="69"/>
      <c r="Y52" s="69"/>
      <c r="Z52" s="69"/>
      <c r="AA52" s="73">
        <v>23</v>
      </c>
      <c r="AB52" s="91"/>
      <c r="AC52" s="92"/>
      <c r="AD52" s="71"/>
      <c r="AE52" s="72"/>
      <c r="AF52" s="71"/>
      <c r="AG52" s="69"/>
      <c r="AH52" s="69"/>
      <c r="AI52" s="69"/>
      <c r="AJ52" s="78"/>
      <c r="AK52" s="92"/>
      <c r="AL52" s="93"/>
    </row>
    <row r="53" spans="1:38" ht="40.5" customHeight="1">
      <c r="A53" s="48"/>
      <c r="B53" s="49" t="s">
        <v>65</v>
      </c>
      <c r="C53" s="109">
        <f>SUM(C54:C55)</f>
        <v>2025</v>
      </c>
      <c r="D53" s="109">
        <f>SUM(D54:D55)</f>
        <v>1789</v>
      </c>
      <c r="E53" s="65">
        <f>D53/C53</f>
        <v>0.8834567901234568</v>
      </c>
      <c r="F53" s="65"/>
      <c r="G53" s="107">
        <f aca="true" t="shared" si="15" ref="G53:S53">G56+G58</f>
        <v>865</v>
      </c>
      <c r="H53" s="107">
        <f t="shared" si="15"/>
        <v>0</v>
      </c>
      <c r="I53" s="107">
        <f t="shared" si="15"/>
        <v>0</v>
      </c>
      <c r="J53" s="107">
        <f t="shared" si="15"/>
        <v>0</v>
      </c>
      <c r="K53" s="107">
        <f t="shared" si="15"/>
        <v>0</v>
      </c>
      <c r="L53" s="107">
        <f t="shared" si="15"/>
        <v>0</v>
      </c>
      <c r="M53" s="107">
        <f t="shared" si="15"/>
        <v>0</v>
      </c>
      <c r="N53" s="107">
        <f t="shared" si="15"/>
        <v>0</v>
      </c>
      <c r="O53" s="107">
        <f t="shared" si="15"/>
        <v>0</v>
      </c>
      <c r="P53" s="107">
        <f t="shared" si="15"/>
        <v>0</v>
      </c>
      <c r="Q53" s="107">
        <f t="shared" si="15"/>
        <v>0</v>
      </c>
      <c r="R53" s="107">
        <f t="shared" si="15"/>
        <v>0</v>
      </c>
      <c r="S53" s="107">
        <f t="shared" si="15"/>
        <v>250</v>
      </c>
      <c r="T53" s="53">
        <f aca="true" t="shared" si="16" ref="T53:T59">S53/G53*100</f>
        <v>28.901734104046245</v>
      </c>
      <c r="U53" s="107">
        <f aca="true" t="shared" si="17" ref="U53:AA53">U56+U58</f>
        <v>0</v>
      </c>
      <c r="V53" s="107">
        <f t="shared" si="17"/>
        <v>0</v>
      </c>
      <c r="W53" s="107">
        <f t="shared" si="17"/>
        <v>0</v>
      </c>
      <c r="X53" s="107">
        <f t="shared" si="17"/>
        <v>0</v>
      </c>
      <c r="Y53" s="107">
        <f t="shared" si="17"/>
        <v>0</v>
      </c>
      <c r="Z53" s="107">
        <f t="shared" si="17"/>
        <v>0</v>
      </c>
      <c r="AA53" s="107">
        <f t="shared" si="17"/>
        <v>0</v>
      </c>
      <c r="AB53" s="53"/>
      <c r="AC53" s="52">
        <f aca="true" t="shared" si="18" ref="AC53:AC80">G53+U53</f>
        <v>865</v>
      </c>
      <c r="AD53" s="107">
        <f aca="true" t="shared" si="19" ref="AD53:AJ53">AD56+AD58</f>
        <v>0</v>
      </c>
      <c r="AE53" s="107">
        <f t="shared" si="19"/>
        <v>0</v>
      </c>
      <c r="AF53" s="107">
        <f t="shared" si="19"/>
        <v>0</v>
      </c>
      <c r="AG53" s="107">
        <f t="shared" si="19"/>
        <v>0</v>
      </c>
      <c r="AH53" s="107">
        <f t="shared" si="19"/>
        <v>0</v>
      </c>
      <c r="AI53" s="107">
        <f t="shared" si="19"/>
        <v>0</v>
      </c>
      <c r="AJ53" s="107">
        <f t="shared" si="19"/>
        <v>0</v>
      </c>
      <c r="AK53" s="52">
        <f aca="true" t="shared" si="20" ref="AK53:AK80">S53+AA53</f>
        <v>250</v>
      </c>
      <c r="AL53" s="54">
        <f aca="true" t="shared" si="21" ref="AL53:AL59">AK53/AC53*100</f>
        <v>28.901734104046245</v>
      </c>
    </row>
    <row r="54" spans="1:38" ht="15.75" customHeight="1" hidden="1">
      <c r="A54" s="111"/>
      <c r="B54" s="112" t="s">
        <v>56</v>
      </c>
      <c r="C54" s="64">
        <v>272</v>
      </c>
      <c r="D54" s="64">
        <v>264</v>
      </c>
      <c r="E54" s="65">
        <f>D54/C54</f>
        <v>0.9705882352941176</v>
      </c>
      <c r="F54" s="65"/>
      <c r="G54" s="66"/>
      <c r="H54" s="67"/>
      <c r="I54" s="67"/>
      <c r="J54" s="68"/>
      <c r="K54" s="68"/>
      <c r="L54" s="68"/>
      <c r="M54" s="69"/>
      <c r="N54" s="69"/>
      <c r="O54" s="69"/>
      <c r="P54" s="69"/>
      <c r="Q54" s="69"/>
      <c r="R54" s="69"/>
      <c r="S54" s="73"/>
      <c r="T54" s="53" t="e">
        <f t="shared" si="16"/>
        <v>#DIV/0!</v>
      </c>
      <c r="U54" s="66"/>
      <c r="V54" s="71"/>
      <c r="W54" s="72"/>
      <c r="X54" s="69"/>
      <c r="Y54" s="69"/>
      <c r="Z54" s="69"/>
      <c r="AA54" s="73"/>
      <c r="AB54" s="53" t="e">
        <f>AA54/U54*100</f>
        <v>#DIV/0!</v>
      </c>
      <c r="AC54" s="52">
        <f t="shared" si="18"/>
        <v>0</v>
      </c>
      <c r="AD54" s="71"/>
      <c r="AE54" s="72" t="e">
        <f>AD54-#REF!</f>
        <v>#REF!</v>
      </c>
      <c r="AF54" s="71"/>
      <c r="AG54" s="69"/>
      <c r="AH54" s="69"/>
      <c r="AI54" s="69"/>
      <c r="AJ54" s="78" t="e">
        <f>#REF!-U54</f>
        <v>#REF!</v>
      </c>
      <c r="AK54" s="52">
        <f t="shared" si="20"/>
        <v>0</v>
      </c>
      <c r="AL54" s="54" t="e">
        <f t="shared" si="21"/>
        <v>#DIV/0!</v>
      </c>
    </row>
    <row r="55" spans="1:38" ht="15.75" customHeight="1" hidden="1">
      <c r="A55" s="111"/>
      <c r="B55" s="112" t="s">
        <v>57</v>
      </c>
      <c r="C55" s="64">
        <v>1753</v>
      </c>
      <c r="D55" s="64">
        <v>1525</v>
      </c>
      <c r="E55" s="65">
        <f>D55/C55</f>
        <v>0.869937250427838</v>
      </c>
      <c r="F55" s="65"/>
      <c r="G55" s="66"/>
      <c r="H55" s="67"/>
      <c r="I55" s="67"/>
      <c r="J55" s="68"/>
      <c r="K55" s="68"/>
      <c r="L55" s="68"/>
      <c r="M55" s="69"/>
      <c r="N55" s="69"/>
      <c r="O55" s="69"/>
      <c r="P55" s="69"/>
      <c r="Q55" s="69"/>
      <c r="R55" s="69"/>
      <c r="S55" s="73"/>
      <c r="T55" s="53" t="e">
        <f t="shared" si="16"/>
        <v>#DIV/0!</v>
      </c>
      <c r="U55" s="66"/>
      <c r="V55" s="71"/>
      <c r="W55" s="72"/>
      <c r="X55" s="69"/>
      <c r="Y55" s="69"/>
      <c r="Z55" s="69"/>
      <c r="AA55" s="73"/>
      <c r="AB55" s="53" t="e">
        <f>AA55/U55*100</f>
        <v>#DIV/0!</v>
      </c>
      <c r="AC55" s="52">
        <f t="shared" si="18"/>
        <v>0</v>
      </c>
      <c r="AD55" s="71"/>
      <c r="AE55" s="72" t="e">
        <f>AD55-#REF!</f>
        <v>#REF!</v>
      </c>
      <c r="AF55" s="71"/>
      <c r="AG55" s="69"/>
      <c r="AH55" s="69"/>
      <c r="AI55" s="69"/>
      <c r="AJ55" s="78" t="e">
        <f>#REF!-U55</f>
        <v>#REF!</v>
      </c>
      <c r="AK55" s="52">
        <f t="shared" si="20"/>
        <v>0</v>
      </c>
      <c r="AL55" s="54" t="e">
        <f t="shared" si="21"/>
        <v>#DIV/0!</v>
      </c>
    </row>
    <row r="56" spans="1:38" ht="45.75" customHeight="1">
      <c r="A56" s="62"/>
      <c r="B56" s="63" t="s">
        <v>66</v>
      </c>
      <c r="C56" s="64"/>
      <c r="D56" s="64"/>
      <c r="E56" s="65"/>
      <c r="F56" s="65"/>
      <c r="G56" s="66" t="s">
        <v>67</v>
      </c>
      <c r="H56" s="67"/>
      <c r="I56" s="67"/>
      <c r="J56" s="68"/>
      <c r="K56" s="68"/>
      <c r="L56" s="68"/>
      <c r="M56" s="69"/>
      <c r="N56" s="69"/>
      <c r="O56" s="69"/>
      <c r="P56" s="69"/>
      <c r="Q56" s="69"/>
      <c r="R56" s="69"/>
      <c r="S56" s="73">
        <v>43</v>
      </c>
      <c r="T56" s="91">
        <f t="shared" si="16"/>
        <v>29.655172413793103</v>
      </c>
      <c r="U56" s="108"/>
      <c r="V56" s="71"/>
      <c r="W56" s="72"/>
      <c r="X56" s="69"/>
      <c r="Y56" s="69"/>
      <c r="Z56" s="69"/>
      <c r="AA56" s="73"/>
      <c r="AB56" s="91"/>
      <c r="AC56" s="92">
        <f t="shared" si="18"/>
        <v>145</v>
      </c>
      <c r="AD56" s="71"/>
      <c r="AE56" s="72"/>
      <c r="AF56" s="71"/>
      <c r="AG56" s="69">
        <f>AG57</f>
        <v>0</v>
      </c>
      <c r="AH56" s="69">
        <f>AH57</f>
        <v>0</v>
      </c>
      <c r="AI56" s="69">
        <f>AI57</f>
        <v>0</v>
      </c>
      <c r="AJ56" s="78"/>
      <c r="AK56" s="92">
        <f t="shared" si="20"/>
        <v>43</v>
      </c>
      <c r="AL56" s="93">
        <f t="shared" si="21"/>
        <v>29.655172413793103</v>
      </c>
    </row>
    <row r="57" spans="1:38" ht="20.25" hidden="1">
      <c r="A57" s="62"/>
      <c r="B57" s="63"/>
      <c r="C57" s="64"/>
      <c r="D57" s="64"/>
      <c r="E57" s="65"/>
      <c r="F57" s="65"/>
      <c r="G57" s="66"/>
      <c r="H57" s="67"/>
      <c r="I57" s="67"/>
      <c r="J57" s="68"/>
      <c r="K57" s="68"/>
      <c r="L57" s="68"/>
      <c r="M57" s="69"/>
      <c r="N57" s="69"/>
      <c r="O57" s="69"/>
      <c r="P57" s="69"/>
      <c r="Q57" s="69"/>
      <c r="R57" s="69"/>
      <c r="S57" s="73"/>
      <c r="T57" s="91" t="e">
        <f t="shared" si="16"/>
        <v>#DIV/0!</v>
      </c>
      <c r="U57" s="108"/>
      <c r="V57" s="71"/>
      <c r="W57" s="72"/>
      <c r="X57" s="69"/>
      <c r="Y57" s="69"/>
      <c r="Z57" s="69"/>
      <c r="AA57" s="73"/>
      <c r="AB57" s="91" t="e">
        <f>AA57/U57*100</f>
        <v>#DIV/0!</v>
      </c>
      <c r="AC57" s="92">
        <f t="shared" si="18"/>
        <v>0</v>
      </c>
      <c r="AD57" s="71"/>
      <c r="AE57" s="72"/>
      <c r="AF57" s="71"/>
      <c r="AG57" s="69"/>
      <c r="AH57" s="69"/>
      <c r="AI57" s="69"/>
      <c r="AJ57" s="78"/>
      <c r="AK57" s="92">
        <f t="shared" si="20"/>
        <v>0</v>
      </c>
      <c r="AL57" s="93" t="e">
        <f t="shared" si="21"/>
        <v>#DIV/0!</v>
      </c>
    </row>
    <row r="58" spans="1:38" ht="45" customHeight="1">
      <c r="A58" s="62"/>
      <c r="B58" s="63" t="s">
        <v>68</v>
      </c>
      <c r="C58" s="64"/>
      <c r="D58" s="64"/>
      <c r="E58" s="65"/>
      <c r="F58" s="65"/>
      <c r="G58" s="66" t="s">
        <v>69</v>
      </c>
      <c r="H58" s="67"/>
      <c r="I58" s="67"/>
      <c r="J58" s="68"/>
      <c r="K58" s="68"/>
      <c r="L58" s="68"/>
      <c r="M58" s="69"/>
      <c r="N58" s="69"/>
      <c r="O58" s="69"/>
      <c r="P58" s="69"/>
      <c r="Q58" s="69"/>
      <c r="R58" s="69"/>
      <c r="S58" s="73">
        <v>207</v>
      </c>
      <c r="T58" s="91">
        <f t="shared" si="16"/>
        <v>28.749999999999996</v>
      </c>
      <c r="U58" s="108"/>
      <c r="V58" s="71"/>
      <c r="W58" s="72"/>
      <c r="X58" s="69"/>
      <c r="Y58" s="69"/>
      <c r="Z58" s="69"/>
      <c r="AA58" s="73"/>
      <c r="AB58" s="91"/>
      <c r="AC58" s="92">
        <f t="shared" si="18"/>
        <v>720</v>
      </c>
      <c r="AD58" s="71"/>
      <c r="AE58" s="72"/>
      <c r="AF58" s="71"/>
      <c r="AG58" s="69">
        <f>AG59</f>
        <v>0</v>
      </c>
      <c r="AH58" s="69">
        <f>AH59</f>
        <v>0</v>
      </c>
      <c r="AI58" s="69">
        <f>AI59</f>
        <v>0</v>
      </c>
      <c r="AJ58" s="78"/>
      <c r="AK58" s="92">
        <f t="shared" si="20"/>
        <v>207</v>
      </c>
      <c r="AL58" s="93">
        <f t="shared" si="21"/>
        <v>28.749999999999996</v>
      </c>
    </row>
    <row r="59" spans="1:38" ht="66" customHeight="1" hidden="1">
      <c r="A59" s="62"/>
      <c r="B59" s="63"/>
      <c r="C59" s="55"/>
      <c r="D59" s="55"/>
      <c r="E59" s="51"/>
      <c r="F59" s="51"/>
      <c r="G59" s="66"/>
      <c r="H59" s="100"/>
      <c r="I59" s="100"/>
      <c r="J59" s="68"/>
      <c r="K59" s="68"/>
      <c r="L59" s="68"/>
      <c r="M59" s="100"/>
      <c r="N59" s="100"/>
      <c r="O59" s="100"/>
      <c r="P59" s="100"/>
      <c r="Q59" s="100"/>
      <c r="R59" s="100"/>
      <c r="S59" s="73"/>
      <c r="T59" s="53" t="e">
        <f t="shared" si="16"/>
        <v>#DIV/0!</v>
      </c>
      <c r="U59" s="108"/>
      <c r="V59" s="60"/>
      <c r="W59" s="60"/>
      <c r="X59" s="100"/>
      <c r="Y59" s="100"/>
      <c r="Z59" s="100"/>
      <c r="AA59" s="73"/>
      <c r="AB59" s="53" t="e">
        <f>AA59/U59*100</f>
        <v>#DIV/0!</v>
      </c>
      <c r="AC59" s="52">
        <f t="shared" si="18"/>
        <v>0</v>
      </c>
      <c r="AD59" s="72"/>
      <c r="AE59" s="72"/>
      <c r="AF59" s="72"/>
      <c r="AG59" s="100"/>
      <c r="AH59" s="100"/>
      <c r="AI59" s="100"/>
      <c r="AJ59" s="74"/>
      <c r="AK59" s="52">
        <f t="shared" si="20"/>
        <v>0</v>
      </c>
      <c r="AL59" s="54" t="e">
        <f t="shared" si="21"/>
        <v>#DIV/0!</v>
      </c>
    </row>
    <row r="60" spans="1:38" ht="58.5" customHeight="1">
      <c r="A60" s="127"/>
      <c r="B60" s="128" t="s">
        <v>70</v>
      </c>
      <c r="C60" s="55"/>
      <c r="D60" s="55"/>
      <c r="E60" s="51"/>
      <c r="F60" s="51"/>
      <c r="G60" s="66"/>
      <c r="H60" s="100"/>
      <c r="I60" s="100"/>
      <c r="J60" s="68"/>
      <c r="K60" s="68"/>
      <c r="L60" s="68"/>
      <c r="M60" s="100"/>
      <c r="N60" s="100"/>
      <c r="O60" s="100"/>
      <c r="P60" s="100"/>
      <c r="Q60" s="100"/>
      <c r="R60" s="100"/>
      <c r="S60" s="59">
        <v>-15</v>
      </c>
      <c r="T60" s="53"/>
      <c r="U60" s="56"/>
      <c r="V60" s="60"/>
      <c r="W60" s="60"/>
      <c r="X60" s="100"/>
      <c r="Y60" s="100"/>
      <c r="Z60" s="100"/>
      <c r="AA60" s="73"/>
      <c r="AB60" s="53"/>
      <c r="AC60" s="52">
        <f t="shared" si="18"/>
        <v>0</v>
      </c>
      <c r="AD60" s="60"/>
      <c r="AE60" s="60"/>
      <c r="AF60" s="60"/>
      <c r="AG60" s="100"/>
      <c r="AH60" s="100"/>
      <c r="AI60" s="100"/>
      <c r="AJ60" s="129"/>
      <c r="AK60" s="52">
        <f t="shared" si="20"/>
        <v>-15</v>
      </c>
      <c r="AL60" s="54"/>
    </row>
    <row r="61" spans="1:38" ht="66" customHeight="1" hidden="1">
      <c r="A61" s="62"/>
      <c r="B61" s="63"/>
      <c r="C61" s="55"/>
      <c r="D61" s="55"/>
      <c r="E61" s="51"/>
      <c r="F61" s="51"/>
      <c r="G61" s="66"/>
      <c r="H61" s="100"/>
      <c r="I61" s="100"/>
      <c r="J61" s="68"/>
      <c r="K61" s="68"/>
      <c r="L61" s="68"/>
      <c r="M61" s="100"/>
      <c r="N61" s="100"/>
      <c r="O61" s="100"/>
      <c r="P61" s="100"/>
      <c r="Q61" s="100"/>
      <c r="R61" s="100"/>
      <c r="S61" s="73"/>
      <c r="T61" s="53" t="e">
        <f aca="true" t="shared" si="22" ref="T61:T67">S61/G61*100</f>
        <v>#DIV/0!</v>
      </c>
      <c r="U61" s="108"/>
      <c r="V61" s="60"/>
      <c r="W61" s="60"/>
      <c r="X61" s="100"/>
      <c r="Y61" s="100"/>
      <c r="Z61" s="100"/>
      <c r="AA61" s="73"/>
      <c r="AB61" s="53" t="e">
        <f aca="true" t="shared" si="23" ref="AB61:AB67">AA61/U61*100</f>
        <v>#DIV/0!</v>
      </c>
      <c r="AC61" s="52">
        <f t="shared" si="18"/>
        <v>0</v>
      </c>
      <c r="AD61" s="60"/>
      <c r="AE61" s="60"/>
      <c r="AF61" s="60"/>
      <c r="AG61" s="100"/>
      <c r="AH61" s="100"/>
      <c r="AI61" s="100"/>
      <c r="AJ61" s="129"/>
      <c r="AK61" s="52">
        <f t="shared" si="20"/>
        <v>0</v>
      </c>
      <c r="AL61" s="54" t="e">
        <f aca="true" t="shared" si="24" ref="AL61:AL75">AK61/AC61*100</f>
        <v>#DIV/0!</v>
      </c>
    </row>
    <row r="62" spans="1:38" ht="48" customHeight="1">
      <c r="A62" s="48"/>
      <c r="B62" s="49" t="s">
        <v>71</v>
      </c>
      <c r="C62" s="64">
        <v>72</v>
      </c>
      <c r="D62" s="64">
        <v>37</v>
      </c>
      <c r="E62" s="65">
        <f>D62/C62</f>
        <v>0.5138888888888888</v>
      </c>
      <c r="F62" s="65"/>
      <c r="G62" s="107">
        <v>893</v>
      </c>
      <c r="H62" s="107">
        <f aca="true" t="shared" si="25" ref="H62:R62">H63+H64</f>
        <v>0</v>
      </c>
      <c r="I62" s="107">
        <f t="shared" si="25"/>
        <v>0</v>
      </c>
      <c r="J62" s="107">
        <f t="shared" si="25"/>
        <v>0</v>
      </c>
      <c r="K62" s="107">
        <f t="shared" si="25"/>
        <v>0</v>
      </c>
      <c r="L62" s="107">
        <f t="shared" si="25"/>
        <v>0</v>
      </c>
      <c r="M62" s="107">
        <f t="shared" si="25"/>
        <v>0</v>
      </c>
      <c r="N62" s="107">
        <f t="shared" si="25"/>
        <v>0</v>
      </c>
      <c r="O62" s="107">
        <f t="shared" si="25"/>
        <v>0</v>
      </c>
      <c r="P62" s="107">
        <f t="shared" si="25"/>
        <v>0</v>
      </c>
      <c r="Q62" s="107">
        <f t="shared" si="25"/>
        <v>0</v>
      </c>
      <c r="R62" s="107">
        <f t="shared" si="25"/>
        <v>0</v>
      </c>
      <c r="S62" s="107">
        <v>151</v>
      </c>
      <c r="T62" s="53">
        <f t="shared" si="22"/>
        <v>16.90929451287794</v>
      </c>
      <c r="U62" s="107">
        <v>74</v>
      </c>
      <c r="V62" s="107">
        <f>V63+V64</f>
        <v>0</v>
      </c>
      <c r="W62" s="107">
        <f>W63+W64</f>
        <v>0</v>
      </c>
      <c r="X62" s="107">
        <f>X63+X64</f>
        <v>0</v>
      </c>
      <c r="Y62" s="107">
        <f>Y63+Y64</f>
        <v>0</v>
      </c>
      <c r="Z62" s="107">
        <f>Z63+Z64</f>
        <v>0</v>
      </c>
      <c r="AA62" s="107"/>
      <c r="AB62" s="53">
        <f t="shared" si="23"/>
        <v>0</v>
      </c>
      <c r="AC62" s="52">
        <f t="shared" si="18"/>
        <v>967</v>
      </c>
      <c r="AD62" s="107">
        <f aca="true" t="shared" si="26" ref="AD62:AJ62">AD63+AD64</f>
        <v>0</v>
      </c>
      <c r="AE62" s="107">
        <f t="shared" si="26"/>
        <v>0</v>
      </c>
      <c r="AF62" s="107">
        <f t="shared" si="26"/>
        <v>0</v>
      </c>
      <c r="AG62" s="107" t="e">
        <f t="shared" si="26"/>
        <v>#REF!</v>
      </c>
      <c r="AH62" s="107" t="e">
        <f t="shared" si="26"/>
        <v>#REF!</v>
      </c>
      <c r="AI62" s="107" t="e">
        <f t="shared" si="26"/>
        <v>#REF!</v>
      </c>
      <c r="AJ62" s="107">
        <f t="shared" si="26"/>
        <v>0</v>
      </c>
      <c r="AK62" s="52">
        <f t="shared" si="20"/>
        <v>151</v>
      </c>
      <c r="AL62" s="54">
        <f t="shared" si="24"/>
        <v>15.615305067218202</v>
      </c>
    </row>
    <row r="63" spans="1:38" ht="43.5" customHeight="1" hidden="1">
      <c r="A63" s="62"/>
      <c r="B63" s="63" t="s">
        <v>72</v>
      </c>
      <c r="C63" s="64"/>
      <c r="D63" s="64"/>
      <c r="E63" s="65"/>
      <c r="F63" s="65"/>
      <c r="G63" s="66">
        <v>476</v>
      </c>
      <c r="H63" s="67"/>
      <c r="I63" s="67"/>
      <c r="J63" s="68"/>
      <c r="K63" s="68"/>
      <c r="L63" s="68"/>
      <c r="M63" s="69"/>
      <c r="N63" s="69"/>
      <c r="O63" s="69"/>
      <c r="P63" s="69"/>
      <c r="Q63" s="69"/>
      <c r="R63" s="69"/>
      <c r="S63" s="73">
        <v>493</v>
      </c>
      <c r="T63" s="91">
        <f t="shared" si="22"/>
        <v>103.57142857142858</v>
      </c>
      <c r="U63" s="66"/>
      <c r="V63" s="71"/>
      <c r="W63" s="72"/>
      <c r="X63" s="69"/>
      <c r="Y63" s="69"/>
      <c r="Z63" s="69"/>
      <c r="AA63" s="73"/>
      <c r="AB63" s="91" t="e">
        <f t="shared" si="23"/>
        <v>#DIV/0!</v>
      </c>
      <c r="AC63" s="92">
        <f t="shared" si="18"/>
        <v>476</v>
      </c>
      <c r="AD63" s="71"/>
      <c r="AE63" s="72"/>
      <c r="AF63" s="71"/>
      <c r="AG63" s="69" t="e">
        <f>#REF!+AG66</f>
        <v>#REF!</v>
      </c>
      <c r="AH63" s="69" t="e">
        <f>#REF!+AH66</f>
        <v>#REF!</v>
      </c>
      <c r="AI63" s="69" t="e">
        <f>#REF!+AI66</f>
        <v>#REF!</v>
      </c>
      <c r="AJ63" s="74"/>
      <c r="AK63" s="92">
        <f t="shared" si="20"/>
        <v>493</v>
      </c>
      <c r="AL63" s="93">
        <f t="shared" si="24"/>
        <v>103.57142857142858</v>
      </c>
    </row>
    <row r="64" spans="1:38" ht="64.5" customHeight="1" hidden="1">
      <c r="A64" s="62"/>
      <c r="B64" s="63" t="s">
        <v>73</v>
      </c>
      <c r="C64" s="64"/>
      <c r="D64" s="64"/>
      <c r="E64" s="65"/>
      <c r="F64" s="65"/>
      <c r="G64" s="66"/>
      <c r="H64" s="67"/>
      <c r="I64" s="67"/>
      <c r="J64" s="68"/>
      <c r="K64" s="68"/>
      <c r="L64" s="68"/>
      <c r="M64" s="69"/>
      <c r="N64" s="69"/>
      <c r="O64" s="69"/>
      <c r="P64" s="69"/>
      <c r="Q64" s="69"/>
      <c r="R64" s="69"/>
      <c r="S64" s="73"/>
      <c r="T64" s="91" t="e">
        <f t="shared" si="22"/>
        <v>#DIV/0!</v>
      </c>
      <c r="U64" s="66" t="s">
        <v>74</v>
      </c>
      <c r="V64" s="71"/>
      <c r="W64" s="72"/>
      <c r="X64" s="69"/>
      <c r="Y64" s="69"/>
      <c r="Z64" s="69"/>
      <c r="AA64" s="73">
        <v>0</v>
      </c>
      <c r="AB64" s="91">
        <f t="shared" si="23"/>
        <v>0</v>
      </c>
      <c r="AC64" s="92">
        <f t="shared" si="18"/>
        <v>39</v>
      </c>
      <c r="AD64" s="71"/>
      <c r="AE64" s="72"/>
      <c r="AF64" s="71"/>
      <c r="AG64" s="69">
        <v>7</v>
      </c>
      <c r="AH64" s="69">
        <v>3</v>
      </c>
      <c r="AI64" s="69">
        <v>10</v>
      </c>
      <c r="AJ64" s="74"/>
      <c r="AK64" s="92">
        <f t="shared" si="20"/>
        <v>0</v>
      </c>
      <c r="AL64" s="93">
        <f t="shared" si="24"/>
        <v>0</v>
      </c>
    </row>
    <row r="65" spans="1:38" ht="48" customHeight="1" hidden="1">
      <c r="A65" s="62"/>
      <c r="B65" s="63"/>
      <c r="C65" s="102"/>
      <c r="D65" s="102"/>
      <c r="E65" s="102"/>
      <c r="F65" s="102"/>
      <c r="G65" s="66"/>
      <c r="H65" s="104"/>
      <c r="I65" s="104"/>
      <c r="J65" s="96"/>
      <c r="K65" s="96"/>
      <c r="L65" s="96"/>
      <c r="M65" s="97"/>
      <c r="N65" s="97"/>
      <c r="O65" s="97"/>
      <c r="P65" s="97"/>
      <c r="Q65" s="97"/>
      <c r="R65" s="97"/>
      <c r="S65" s="73"/>
      <c r="T65" s="53" t="e">
        <f t="shared" si="22"/>
        <v>#DIV/0!</v>
      </c>
      <c r="U65" s="66"/>
      <c r="V65" s="105"/>
      <c r="W65" s="106"/>
      <c r="X65" s="97"/>
      <c r="Y65" s="97"/>
      <c r="Z65" s="97"/>
      <c r="AA65" s="73"/>
      <c r="AB65" s="53" t="e">
        <f t="shared" si="23"/>
        <v>#DIV/0!</v>
      </c>
      <c r="AC65" s="92">
        <f t="shared" si="18"/>
        <v>0</v>
      </c>
      <c r="AD65" s="105"/>
      <c r="AE65" s="72"/>
      <c r="AF65" s="105"/>
      <c r="AG65" s="97"/>
      <c r="AH65" s="97"/>
      <c r="AI65" s="97"/>
      <c r="AJ65" s="78"/>
      <c r="AK65" s="92">
        <f t="shared" si="20"/>
        <v>0</v>
      </c>
      <c r="AL65" s="93" t="e">
        <f t="shared" si="24"/>
        <v>#DIV/0!</v>
      </c>
    </row>
    <row r="66" spans="1:38" ht="66.75" customHeight="1" hidden="1">
      <c r="A66" s="62"/>
      <c r="B66" s="63"/>
      <c r="C66" s="102"/>
      <c r="D66" s="102"/>
      <c r="E66" s="102"/>
      <c r="F66" s="102"/>
      <c r="G66" s="66"/>
      <c r="H66" s="104"/>
      <c r="I66" s="104"/>
      <c r="J66" s="96"/>
      <c r="K66" s="96"/>
      <c r="L66" s="96"/>
      <c r="M66" s="97"/>
      <c r="N66" s="97"/>
      <c r="O66" s="97"/>
      <c r="P66" s="97"/>
      <c r="Q66" s="97"/>
      <c r="R66" s="97"/>
      <c r="S66" s="73"/>
      <c r="T66" s="53" t="e">
        <f t="shared" si="22"/>
        <v>#DIV/0!</v>
      </c>
      <c r="U66" s="66"/>
      <c r="V66" s="105"/>
      <c r="W66" s="106"/>
      <c r="X66" s="97"/>
      <c r="Y66" s="97"/>
      <c r="Z66" s="97"/>
      <c r="AA66" s="73"/>
      <c r="AB66" s="53" t="e">
        <f t="shared" si="23"/>
        <v>#DIV/0!</v>
      </c>
      <c r="AC66" s="92">
        <f t="shared" si="18"/>
        <v>0</v>
      </c>
      <c r="AD66" s="105"/>
      <c r="AE66" s="72"/>
      <c r="AF66" s="105"/>
      <c r="AG66" s="97"/>
      <c r="AH66" s="97"/>
      <c r="AI66" s="97"/>
      <c r="AJ66" s="78"/>
      <c r="AK66" s="92">
        <f t="shared" si="20"/>
        <v>0</v>
      </c>
      <c r="AL66" s="93" t="e">
        <f t="shared" si="24"/>
        <v>#DIV/0!</v>
      </c>
    </row>
    <row r="67" spans="1:38" ht="48" customHeight="1" hidden="1">
      <c r="A67" s="62"/>
      <c r="B67" s="63"/>
      <c r="C67" s="130"/>
      <c r="D67" s="130"/>
      <c r="E67" s="51"/>
      <c r="F67" s="51"/>
      <c r="G67" s="66"/>
      <c r="H67" s="131"/>
      <c r="I67" s="131"/>
      <c r="J67" s="132"/>
      <c r="K67" s="58"/>
      <c r="L67" s="132"/>
      <c r="M67" s="110"/>
      <c r="N67" s="110"/>
      <c r="O67" s="110"/>
      <c r="P67" s="110"/>
      <c r="Q67" s="110"/>
      <c r="R67" s="110"/>
      <c r="S67" s="73"/>
      <c r="T67" s="53" t="e">
        <f t="shared" si="22"/>
        <v>#DIV/0!</v>
      </c>
      <c r="U67" s="66"/>
      <c r="V67" s="133"/>
      <c r="W67" s="60"/>
      <c r="X67" s="110"/>
      <c r="Y67" s="110"/>
      <c r="Z67" s="110"/>
      <c r="AA67" s="73"/>
      <c r="AB67" s="53" t="e">
        <f t="shared" si="23"/>
        <v>#DIV/0!</v>
      </c>
      <c r="AC67" s="92">
        <f t="shared" si="18"/>
        <v>0</v>
      </c>
      <c r="AD67" s="106"/>
      <c r="AE67" s="72"/>
      <c r="AF67" s="106"/>
      <c r="AG67" s="110"/>
      <c r="AH67" s="110"/>
      <c r="AI67" s="110"/>
      <c r="AJ67" s="74"/>
      <c r="AK67" s="92">
        <f t="shared" si="20"/>
        <v>0</v>
      </c>
      <c r="AL67" s="93" t="e">
        <f t="shared" si="24"/>
        <v>#DIV/0!</v>
      </c>
    </row>
    <row r="68" spans="1:38" ht="48" customHeight="1" hidden="1">
      <c r="A68" s="62"/>
      <c r="B68" s="63" t="s">
        <v>75</v>
      </c>
      <c r="C68" s="130"/>
      <c r="D68" s="130"/>
      <c r="E68" s="51"/>
      <c r="F68" s="51"/>
      <c r="G68" s="66"/>
      <c r="H68" s="131"/>
      <c r="I68" s="131"/>
      <c r="J68" s="132"/>
      <c r="K68" s="58"/>
      <c r="L68" s="132"/>
      <c r="M68" s="110"/>
      <c r="N68" s="110"/>
      <c r="O68" s="110"/>
      <c r="P68" s="110"/>
      <c r="Q68" s="110"/>
      <c r="R68" s="110"/>
      <c r="S68" s="73"/>
      <c r="T68" s="53"/>
      <c r="U68" s="66" t="s">
        <v>76</v>
      </c>
      <c r="V68" s="133"/>
      <c r="W68" s="60"/>
      <c r="X68" s="110"/>
      <c r="Y68" s="110"/>
      <c r="Z68" s="110"/>
      <c r="AA68" s="73">
        <v>14</v>
      </c>
      <c r="AB68" s="53"/>
      <c r="AC68" s="92">
        <f t="shared" si="18"/>
        <v>14</v>
      </c>
      <c r="AD68" s="106"/>
      <c r="AE68" s="72"/>
      <c r="AF68" s="106"/>
      <c r="AG68" s="110"/>
      <c r="AH68" s="110"/>
      <c r="AI68" s="110"/>
      <c r="AJ68" s="74"/>
      <c r="AK68" s="92">
        <f t="shared" si="20"/>
        <v>14</v>
      </c>
      <c r="AL68" s="93">
        <f t="shared" si="24"/>
        <v>100</v>
      </c>
    </row>
    <row r="69" spans="1:38" ht="39.75" customHeight="1">
      <c r="A69" s="62"/>
      <c r="B69" s="134" t="s">
        <v>77</v>
      </c>
      <c r="C69" s="130"/>
      <c r="D69" s="130"/>
      <c r="E69" s="51"/>
      <c r="F69" s="51"/>
      <c r="G69" s="135" t="s">
        <v>78</v>
      </c>
      <c r="H69" s="131"/>
      <c r="I69" s="131"/>
      <c r="J69" s="132"/>
      <c r="K69" s="58"/>
      <c r="L69" s="132"/>
      <c r="M69" s="110"/>
      <c r="N69" s="110"/>
      <c r="O69" s="110"/>
      <c r="P69" s="110"/>
      <c r="Q69" s="110"/>
      <c r="R69" s="110"/>
      <c r="S69" s="59">
        <v>22</v>
      </c>
      <c r="T69" s="53">
        <f aca="true" t="shared" si="27" ref="T69:T75">S69/G69*100</f>
        <v>57.89473684210527</v>
      </c>
      <c r="U69" s="66"/>
      <c r="V69" s="133"/>
      <c r="W69" s="60"/>
      <c r="X69" s="110"/>
      <c r="Y69" s="110"/>
      <c r="Z69" s="110"/>
      <c r="AA69" s="73"/>
      <c r="AB69" s="53"/>
      <c r="AC69" s="52">
        <f t="shared" si="18"/>
        <v>38</v>
      </c>
      <c r="AD69" s="133"/>
      <c r="AE69" s="60"/>
      <c r="AF69" s="133"/>
      <c r="AG69" s="110"/>
      <c r="AH69" s="110"/>
      <c r="AI69" s="110"/>
      <c r="AJ69" s="129"/>
      <c r="AK69" s="52">
        <f t="shared" si="20"/>
        <v>22</v>
      </c>
      <c r="AL69" s="54">
        <f t="shared" si="24"/>
        <v>57.89473684210527</v>
      </c>
    </row>
    <row r="70" spans="1:38" ht="22.5" customHeight="1" hidden="1">
      <c r="A70" s="62"/>
      <c r="B70" s="136"/>
      <c r="C70" s="130"/>
      <c r="D70" s="130"/>
      <c r="E70" s="51"/>
      <c r="F70" s="51"/>
      <c r="G70" s="137"/>
      <c r="H70" s="131"/>
      <c r="I70" s="131"/>
      <c r="J70" s="132"/>
      <c r="K70" s="58"/>
      <c r="L70" s="132"/>
      <c r="M70" s="110"/>
      <c r="N70" s="110"/>
      <c r="O70" s="110"/>
      <c r="P70" s="110"/>
      <c r="Q70" s="110"/>
      <c r="R70" s="110"/>
      <c r="S70" s="73"/>
      <c r="T70" s="53" t="e">
        <f t="shared" si="27"/>
        <v>#DIV/0!</v>
      </c>
      <c r="U70" s="66"/>
      <c r="V70" s="133"/>
      <c r="W70" s="60"/>
      <c r="X70" s="110"/>
      <c r="Y70" s="110"/>
      <c r="Z70" s="110"/>
      <c r="AA70" s="73"/>
      <c r="AB70" s="53" t="e">
        <f>AA70/U70*100</f>
        <v>#DIV/0!</v>
      </c>
      <c r="AC70" s="52">
        <f t="shared" si="18"/>
        <v>0</v>
      </c>
      <c r="AD70" s="106"/>
      <c r="AE70" s="72"/>
      <c r="AF70" s="106"/>
      <c r="AG70" s="110"/>
      <c r="AH70" s="110"/>
      <c r="AI70" s="110"/>
      <c r="AJ70" s="74"/>
      <c r="AK70" s="52">
        <f t="shared" si="20"/>
        <v>0</v>
      </c>
      <c r="AL70" s="54" t="e">
        <f t="shared" si="24"/>
        <v>#DIV/0!</v>
      </c>
    </row>
    <row r="71" spans="1:38" ht="43.5" customHeight="1">
      <c r="A71" s="48"/>
      <c r="B71" s="49" t="s">
        <v>79</v>
      </c>
      <c r="C71" s="138"/>
      <c r="D71" s="138"/>
      <c r="E71" s="130"/>
      <c r="F71" s="130"/>
      <c r="G71" s="107">
        <f aca="true" t="shared" si="28" ref="G71:S71">G74+G75</f>
        <v>8130</v>
      </c>
      <c r="H71" s="107">
        <f t="shared" si="28"/>
        <v>0</v>
      </c>
      <c r="I71" s="107">
        <f t="shared" si="28"/>
        <v>0</v>
      </c>
      <c r="J71" s="107">
        <f t="shared" si="28"/>
        <v>0</v>
      </c>
      <c r="K71" s="107">
        <f t="shared" si="28"/>
        <v>0</v>
      </c>
      <c r="L71" s="107">
        <f t="shared" si="28"/>
        <v>0</v>
      </c>
      <c r="M71" s="107">
        <f t="shared" si="28"/>
        <v>0</v>
      </c>
      <c r="N71" s="107">
        <f t="shared" si="28"/>
        <v>0</v>
      </c>
      <c r="O71" s="107">
        <f t="shared" si="28"/>
        <v>0</v>
      </c>
      <c r="P71" s="107">
        <f t="shared" si="28"/>
        <v>0</v>
      </c>
      <c r="Q71" s="107">
        <f t="shared" si="28"/>
        <v>0</v>
      </c>
      <c r="R71" s="107">
        <f t="shared" si="28"/>
        <v>0</v>
      </c>
      <c r="S71" s="107">
        <f t="shared" si="28"/>
        <v>1078</v>
      </c>
      <c r="T71" s="53">
        <f t="shared" si="27"/>
        <v>13.259532595325954</v>
      </c>
      <c r="U71" s="107">
        <f aca="true" t="shared" si="29" ref="U71:AA71">U74+U75</f>
        <v>1278</v>
      </c>
      <c r="V71" s="107">
        <f t="shared" si="29"/>
        <v>0</v>
      </c>
      <c r="W71" s="107">
        <f t="shared" si="29"/>
        <v>0</v>
      </c>
      <c r="X71" s="107">
        <f t="shared" si="29"/>
        <v>0</v>
      </c>
      <c r="Y71" s="107">
        <f t="shared" si="29"/>
        <v>0</v>
      </c>
      <c r="Z71" s="107">
        <f t="shared" si="29"/>
        <v>0</v>
      </c>
      <c r="AA71" s="107">
        <f t="shared" si="29"/>
        <v>88</v>
      </c>
      <c r="AB71" s="53">
        <f>AA71/U71*100</f>
        <v>6.885758998435055</v>
      </c>
      <c r="AC71" s="52">
        <f t="shared" si="18"/>
        <v>9408</v>
      </c>
      <c r="AD71" s="107">
        <f aca="true" t="shared" si="30" ref="AD71:AJ71">AD74+AD75</f>
        <v>0</v>
      </c>
      <c r="AE71" s="107">
        <f t="shared" si="30"/>
        <v>0</v>
      </c>
      <c r="AF71" s="107">
        <f t="shared" si="30"/>
        <v>0</v>
      </c>
      <c r="AG71" s="107">
        <f t="shared" si="30"/>
        <v>0</v>
      </c>
      <c r="AH71" s="107">
        <f t="shared" si="30"/>
        <v>0</v>
      </c>
      <c r="AI71" s="107">
        <f t="shared" si="30"/>
        <v>0</v>
      </c>
      <c r="AJ71" s="107">
        <f t="shared" si="30"/>
        <v>0</v>
      </c>
      <c r="AK71" s="52">
        <f t="shared" si="20"/>
        <v>1166</v>
      </c>
      <c r="AL71" s="54">
        <f t="shared" si="24"/>
        <v>12.393707482993198</v>
      </c>
    </row>
    <row r="72" spans="1:38" ht="20.25" hidden="1">
      <c r="A72" s="48"/>
      <c r="B72" s="136"/>
      <c r="C72" s="138"/>
      <c r="D72" s="138"/>
      <c r="E72" s="130"/>
      <c r="F72" s="130"/>
      <c r="G72" s="137"/>
      <c r="H72" s="131"/>
      <c r="I72" s="131"/>
      <c r="J72" s="132"/>
      <c r="K72" s="132"/>
      <c r="L72" s="132"/>
      <c r="M72" s="139"/>
      <c r="N72" s="139"/>
      <c r="O72" s="139"/>
      <c r="P72" s="139"/>
      <c r="Q72" s="139"/>
      <c r="R72" s="139"/>
      <c r="S72" s="73"/>
      <c r="T72" s="53" t="e">
        <f t="shared" si="27"/>
        <v>#DIV/0!</v>
      </c>
      <c r="U72" s="140"/>
      <c r="V72" s="133"/>
      <c r="W72" s="133"/>
      <c r="X72" s="139"/>
      <c r="Y72" s="139"/>
      <c r="Z72" s="139"/>
      <c r="AA72" s="73"/>
      <c r="AB72" s="53" t="e">
        <f>AA72/U72*100</f>
        <v>#DIV/0!</v>
      </c>
      <c r="AC72" s="52">
        <f t="shared" si="18"/>
        <v>0</v>
      </c>
      <c r="AD72" s="106"/>
      <c r="AE72" s="72"/>
      <c r="AF72" s="106"/>
      <c r="AG72" s="97"/>
      <c r="AH72" s="97"/>
      <c r="AI72" s="97"/>
      <c r="AJ72" s="78"/>
      <c r="AK72" s="52">
        <f t="shared" si="20"/>
        <v>0</v>
      </c>
      <c r="AL72" s="54" t="e">
        <f t="shared" si="24"/>
        <v>#DIV/0!</v>
      </c>
    </row>
    <row r="73" spans="1:38" ht="20.25" hidden="1">
      <c r="A73" s="48"/>
      <c r="B73" s="141"/>
      <c r="C73" s="138"/>
      <c r="D73" s="138"/>
      <c r="E73" s="130"/>
      <c r="F73" s="130"/>
      <c r="G73" s="137"/>
      <c r="H73" s="131"/>
      <c r="I73" s="131"/>
      <c r="J73" s="132"/>
      <c r="K73" s="132"/>
      <c r="L73" s="132"/>
      <c r="M73" s="139"/>
      <c r="N73" s="139"/>
      <c r="O73" s="139"/>
      <c r="P73" s="139"/>
      <c r="Q73" s="139"/>
      <c r="R73" s="139"/>
      <c r="S73" s="73"/>
      <c r="T73" s="53" t="e">
        <f t="shared" si="27"/>
        <v>#DIV/0!</v>
      </c>
      <c r="U73" s="140"/>
      <c r="V73" s="133"/>
      <c r="W73" s="133"/>
      <c r="X73" s="139"/>
      <c r="Y73" s="139"/>
      <c r="Z73" s="139"/>
      <c r="AA73" s="73"/>
      <c r="AB73" s="53" t="e">
        <f>AA73/U73*100</f>
        <v>#DIV/0!</v>
      </c>
      <c r="AC73" s="52">
        <f t="shared" si="18"/>
        <v>0</v>
      </c>
      <c r="AD73" s="106"/>
      <c r="AE73" s="72"/>
      <c r="AF73" s="106"/>
      <c r="AG73" s="97"/>
      <c r="AH73" s="97"/>
      <c r="AI73" s="97"/>
      <c r="AJ73" s="78"/>
      <c r="AK73" s="52">
        <f t="shared" si="20"/>
        <v>0</v>
      </c>
      <c r="AL73" s="54" t="e">
        <f t="shared" si="24"/>
        <v>#DIV/0!</v>
      </c>
    </row>
    <row r="74" spans="1:38" ht="64.5" customHeight="1">
      <c r="A74" s="48"/>
      <c r="B74" s="49" t="s">
        <v>133</v>
      </c>
      <c r="C74" s="138"/>
      <c r="D74" s="138"/>
      <c r="E74" s="130"/>
      <c r="F74" s="130"/>
      <c r="G74" s="137" t="s">
        <v>80</v>
      </c>
      <c r="H74" s="131"/>
      <c r="I74" s="131"/>
      <c r="J74" s="132"/>
      <c r="K74" s="132"/>
      <c r="L74" s="132"/>
      <c r="M74" s="139"/>
      <c r="N74" s="139"/>
      <c r="O74" s="139"/>
      <c r="P74" s="139"/>
      <c r="Q74" s="139"/>
      <c r="R74" s="139"/>
      <c r="S74" s="73">
        <v>11</v>
      </c>
      <c r="T74" s="91">
        <f t="shared" si="27"/>
        <v>18.333333333333332</v>
      </c>
      <c r="U74" s="140"/>
      <c r="V74" s="133"/>
      <c r="W74" s="133"/>
      <c r="X74" s="139"/>
      <c r="Y74" s="139"/>
      <c r="Z74" s="139"/>
      <c r="AA74" s="73"/>
      <c r="AB74" s="91"/>
      <c r="AC74" s="92">
        <f t="shared" si="18"/>
        <v>60</v>
      </c>
      <c r="AD74" s="106"/>
      <c r="AE74" s="72"/>
      <c r="AF74" s="106"/>
      <c r="AG74" s="97"/>
      <c r="AH74" s="97"/>
      <c r="AI74" s="97"/>
      <c r="AJ74" s="78"/>
      <c r="AK74" s="92">
        <f t="shared" si="20"/>
        <v>11</v>
      </c>
      <c r="AL74" s="93">
        <f t="shared" si="24"/>
        <v>18.333333333333332</v>
      </c>
    </row>
    <row r="75" spans="1:38" ht="30" customHeight="1">
      <c r="A75" s="48"/>
      <c r="B75" s="136" t="s">
        <v>81</v>
      </c>
      <c r="C75" s="138"/>
      <c r="D75" s="138"/>
      <c r="E75" s="130"/>
      <c r="F75" s="130"/>
      <c r="G75" s="137" t="s">
        <v>82</v>
      </c>
      <c r="H75" s="131"/>
      <c r="I75" s="131"/>
      <c r="J75" s="132"/>
      <c r="K75" s="132"/>
      <c r="L75" s="132"/>
      <c r="M75" s="139"/>
      <c r="N75" s="139"/>
      <c r="O75" s="139"/>
      <c r="P75" s="139"/>
      <c r="Q75" s="139"/>
      <c r="R75" s="139"/>
      <c r="S75" s="73">
        <v>1067</v>
      </c>
      <c r="T75" s="91">
        <f t="shared" si="27"/>
        <v>13.221809169764558</v>
      </c>
      <c r="U75" s="142" t="s">
        <v>83</v>
      </c>
      <c r="V75" s="133"/>
      <c r="W75" s="133"/>
      <c r="X75" s="139"/>
      <c r="Y75" s="139"/>
      <c r="Z75" s="139"/>
      <c r="AA75" s="73">
        <v>88</v>
      </c>
      <c r="AB75" s="91">
        <f>AA75/U75*100</f>
        <v>6.885758998435055</v>
      </c>
      <c r="AC75" s="92">
        <f t="shared" si="18"/>
        <v>9348</v>
      </c>
      <c r="AD75" s="106"/>
      <c r="AE75" s="72"/>
      <c r="AF75" s="106"/>
      <c r="AG75" s="97"/>
      <c r="AH75" s="97"/>
      <c r="AI75" s="97"/>
      <c r="AJ75" s="78"/>
      <c r="AK75" s="92">
        <f t="shared" si="20"/>
        <v>1155</v>
      </c>
      <c r="AL75" s="93">
        <f t="shared" si="24"/>
        <v>12.35558408215661</v>
      </c>
    </row>
    <row r="76" spans="1:38" ht="54" customHeight="1">
      <c r="A76" s="48"/>
      <c r="B76" s="128" t="s">
        <v>84</v>
      </c>
      <c r="C76" s="138"/>
      <c r="D76" s="138"/>
      <c r="E76" s="130"/>
      <c r="F76" s="130"/>
      <c r="G76" s="137"/>
      <c r="H76" s="131"/>
      <c r="I76" s="131"/>
      <c r="J76" s="132"/>
      <c r="K76" s="132"/>
      <c r="L76" s="132"/>
      <c r="M76" s="139"/>
      <c r="N76" s="139"/>
      <c r="O76" s="139"/>
      <c r="P76" s="139"/>
      <c r="Q76" s="139"/>
      <c r="R76" s="139"/>
      <c r="S76" s="73"/>
      <c r="T76" s="91"/>
      <c r="U76" s="140"/>
      <c r="V76" s="133"/>
      <c r="W76" s="133"/>
      <c r="X76" s="139"/>
      <c r="Y76" s="139"/>
      <c r="Z76" s="139"/>
      <c r="AA76" s="73"/>
      <c r="AB76" s="91"/>
      <c r="AC76" s="92">
        <f t="shared" si="18"/>
        <v>0</v>
      </c>
      <c r="AD76" s="106"/>
      <c r="AE76" s="72"/>
      <c r="AF76" s="106"/>
      <c r="AG76" s="97"/>
      <c r="AH76" s="97"/>
      <c r="AI76" s="97"/>
      <c r="AJ76" s="78"/>
      <c r="AK76" s="92">
        <f t="shared" si="20"/>
        <v>0</v>
      </c>
      <c r="AL76" s="93"/>
    </row>
    <row r="77" spans="1:38" ht="39.75" customHeight="1">
      <c r="A77" s="48"/>
      <c r="B77" s="49" t="s">
        <v>85</v>
      </c>
      <c r="C77" s="138"/>
      <c r="D77" s="138"/>
      <c r="E77" s="130"/>
      <c r="F77" s="130"/>
      <c r="G77" s="143" t="str">
        <f aca="true" t="shared" si="31" ref="G77:S77">G78</f>
        <v>400</v>
      </c>
      <c r="H77" s="143">
        <f t="shared" si="31"/>
        <v>0</v>
      </c>
      <c r="I77" s="143">
        <f t="shared" si="31"/>
        <v>0</v>
      </c>
      <c r="J77" s="143">
        <f t="shared" si="31"/>
        <v>0</v>
      </c>
      <c r="K77" s="143">
        <f t="shared" si="31"/>
        <v>0</v>
      </c>
      <c r="L77" s="143">
        <f t="shared" si="31"/>
        <v>0</v>
      </c>
      <c r="M77" s="143">
        <f t="shared" si="31"/>
        <v>0</v>
      </c>
      <c r="N77" s="143">
        <f t="shared" si="31"/>
        <v>0</v>
      </c>
      <c r="O77" s="143">
        <f t="shared" si="31"/>
        <v>0</v>
      </c>
      <c r="P77" s="143">
        <f t="shared" si="31"/>
        <v>0</v>
      </c>
      <c r="Q77" s="143">
        <f t="shared" si="31"/>
        <v>0</v>
      </c>
      <c r="R77" s="143">
        <f t="shared" si="31"/>
        <v>0</v>
      </c>
      <c r="S77" s="143">
        <f t="shared" si="31"/>
        <v>178</v>
      </c>
      <c r="T77" s="53">
        <f>S77/G77*100</f>
        <v>44.5</v>
      </c>
      <c r="U77" s="143">
        <f aca="true" t="shared" si="32" ref="U77:AA77">U78</f>
        <v>0</v>
      </c>
      <c r="V77" s="143">
        <f t="shared" si="32"/>
        <v>0</v>
      </c>
      <c r="W77" s="143">
        <f t="shared" si="32"/>
        <v>0</v>
      </c>
      <c r="X77" s="143">
        <f t="shared" si="32"/>
        <v>0</v>
      </c>
      <c r="Y77" s="143">
        <f t="shared" si="32"/>
        <v>0</v>
      </c>
      <c r="Z77" s="143">
        <f t="shared" si="32"/>
        <v>0</v>
      </c>
      <c r="AA77" s="143">
        <f t="shared" si="32"/>
        <v>2</v>
      </c>
      <c r="AB77" s="53"/>
      <c r="AC77" s="52">
        <f t="shared" si="18"/>
        <v>400</v>
      </c>
      <c r="AD77" s="143">
        <f aca="true" t="shared" si="33" ref="AD77:AJ77">AD78</f>
        <v>0</v>
      </c>
      <c r="AE77" s="143">
        <f t="shared" si="33"/>
        <v>0</v>
      </c>
      <c r="AF77" s="143">
        <f t="shared" si="33"/>
        <v>0</v>
      </c>
      <c r="AG77" s="143">
        <f t="shared" si="33"/>
        <v>0</v>
      </c>
      <c r="AH77" s="143">
        <f t="shared" si="33"/>
        <v>0</v>
      </c>
      <c r="AI77" s="143">
        <f t="shared" si="33"/>
        <v>0</v>
      </c>
      <c r="AJ77" s="143">
        <f t="shared" si="33"/>
        <v>0</v>
      </c>
      <c r="AK77" s="52">
        <f t="shared" si="20"/>
        <v>180</v>
      </c>
      <c r="AL77" s="54">
        <f>AK77/AC77*100</f>
        <v>45</v>
      </c>
    </row>
    <row r="78" spans="1:38" ht="39.75" customHeight="1">
      <c r="A78" s="48"/>
      <c r="B78" s="136" t="s">
        <v>86</v>
      </c>
      <c r="C78" s="138"/>
      <c r="D78" s="138"/>
      <c r="E78" s="130"/>
      <c r="F78" s="130"/>
      <c r="G78" s="137" t="s">
        <v>87</v>
      </c>
      <c r="H78" s="131"/>
      <c r="I78" s="131"/>
      <c r="J78" s="132"/>
      <c r="K78" s="132"/>
      <c r="L78" s="132"/>
      <c r="M78" s="139"/>
      <c r="N78" s="139"/>
      <c r="O78" s="139"/>
      <c r="P78" s="139"/>
      <c r="Q78" s="139"/>
      <c r="R78" s="139"/>
      <c r="S78" s="73">
        <v>178</v>
      </c>
      <c r="T78" s="91">
        <f>S78/G78*100</f>
        <v>44.5</v>
      </c>
      <c r="U78" s="140"/>
      <c r="V78" s="133"/>
      <c r="W78" s="133"/>
      <c r="X78" s="139"/>
      <c r="Y78" s="139"/>
      <c r="Z78" s="139"/>
      <c r="AA78" s="73">
        <v>2</v>
      </c>
      <c r="AB78" s="91"/>
      <c r="AC78" s="92">
        <f t="shared" si="18"/>
        <v>400</v>
      </c>
      <c r="AD78" s="106"/>
      <c r="AE78" s="72"/>
      <c r="AF78" s="106"/>
      <c r="AG78" s="97"/>
      <c r="AH78" s="97"/>
      <c r="AI78" s="97"/>
      <c r="AJ78" s="78"/>
      <c r="AK78" s="92">
        <f t="shared" si="20"/>
        <v>180</v>
      </c>
      <c r="AL78" s="93">
        <f>AK78/AC78*100</f>
        <v>45</v>
      </c>
    </row>
    <row r="79" spans="1:38" ht="39.75" customHeight="1">
      <c r="A79" s="62"/>
      <c r="B79" s="128" t="s">
        <v>88</v>
      </c>
      <c r="C79" s="138"/>
      <c r="D79" s="138"/>
      <c r="E79" s="130"/>
      <c r="F79" s="130"/>
      <c r="G79" s="143" t="str">
        <f aca="true" t="shared" si="34" ref="G79:S79">G80</f>
        <v>238</v>
      </c>
      <c r="H79" s="143">
        <f t="shared" si="34"/>
        <v>0</v>
      </c>
      <c r="I79" s="143">
        <f t="shared" si="34"/>
        <v>0</v>
      </c>
      <c r="J79" s="143">
        <f t="shared" si="34"/>
        <v>0</v>
      </c>
      <c r="K79" s="143">
        <f t="shared" si="34"/>
        <v>0</v>
      </c>
      <c r="L79" s="143">
        <f t="shared" si="34"/>
        <v>0</v>
      </c>
      <c r="M79" s="143">
        <f t="shared" si="34"/>
        <v>0</v>
      </c>
      <c r="N79" s="143">
        <f t="shared" si="34"/>
        <v>0</v>
      </c>
      <c r="O79" s="143">
        <f t="shared" si="34"/>
        <v>0</v>
      </c>
      <c r="P79" s="143">
        <f t="shared" si="34"/>
        <v>0</v>
      </c>
      <c r="Q79" s="143">
        <f t="shared" si="34"/>
        <v>0</v>
      </c>
      <c r="R79" s="143">
        <f t="shared" si="34"/>
        <v>0</v>
      </c>
      <c r="S79" s="143">
        <f t="shared" si="34"/>
        <v>56</v>
      </c>
      <c r="T79" s="53">
        <f>S79/G79*100</f>
        <v>23.52941176470588</v>
      </c>
      <c r="U79" s="143">
        <f aca="true" t="shared" si="35" ref="U79:AA79">U80</f>
        <v>0</v>
      </c>
      <c r="V79" s="143">
        <f t="shared" si="35"/>
        <v>0</v>
      </c>
      <c r="W79" s="143">
        <f t="shared" si="35"/>
        <v>0</v>
      </c>
      <c r="X79" s="143">
        <f t="shared" si="35"/>
        <v>0</v>
      </c>
      <c r="Y79" s="143">
        <f t="shared" si="35"/>
        <v>0</v>
      </c>
      <c r="Z79" s="143">
        <f t="shared" si="35"/>
        <v>0</v>
      </c>
      <c r="AA79" s="143">
        <f t="shared" si="35"/>
        <v>128</v>
      </c>
      <c r="AB79" s="53"/>
      <c r="AC79" s="52">
        <f t="shared" si="18"/>
        <v>238</v>
      </c>
      <c r="AD79" s="143">
        <f aca="true" t="shared" si="36" ref="AD79:AJ79">AD80</f>
        <v>0</v>
      </c>
      <c r="AE79" s="143" t="e">
        <f t="shared" si="36"/>
        <v>#REF!</v>
      </c>
      <c r="AF79" s="143">
        <f t="shared" si="36"/>
        <v>0</v>
      </c>
      <c r="AG79" s="143">
        <f t="shared" si="36"/>
        <v>0</v>
      </c>
      <c r="AH79" s="143">
        <f t="shared" si="36"/>
        <v>0</v>
      </c>
      <c r="AI79" s="143">
        <f t="shared" si="36"/>
        <v>0</v>
      </c>
      <c r="AJ79" s="143" t="e">
        <f t="shared" si="36"/>
        <v>#REF!</v>
      </c>
      <c r="AK79" s="52">
        <f t="shared" si="20"/>
        <v>184</v>
      </c>
      <c r="AL79" s="54">
        <f>AK79/AC79*100</f>
        <v>77.31092436974791</v>
      </c>
    </row>
    <row r="80" spans="1:38" ht="29.25" customHeight="1">
      <c r="A80" s="62"/>
      <c r="B80" s="63" t="s">
        <v>89</v>
      </c>
      <c r="C80" s="138">
        <v>158</v>
      </c>
      <c r="D80" s="138">
        <v>138</v>
      </c>
      <c r="E80" s="65">
        <f>D80/C80</f>
        <v>0.8734177215189873</v>
      </c>
      <c r="F80" s="65"/>
      <c r="G80" s="66" t="s">
        <v>90</v>
      </c>
      <c r="H80" s="131"/>
      <c r="I80" s="131"/>
      <c r="J80" s="96"/>
      <c r="K80" s="96"/>
      <c r="L80" s="96"/>
      <c r="M80" s="97"/>
      <c r="N80" s="97"/>
      <c r="O80" s="97"/>
      <c r="P80" s="97"/>
      <c r="Q80" s="97"/>
      <c r="R80" s="97"/>
      <c r="S80" s="73">
        <v>56</v>
      </c>
      <c r="T80" s="101">
        <f>S80/G80*100</f>
        <v>23.52941176470588</v>
      </c>
      <c r="U80" s="144"/>
      <c r="V80" s="106"/>
      <c r="W80" s="106"/>
      <c r="X80" s="97"/>
      <c r="Y80" s="97"/>
      <c r="Z80" s="97"/>
      <c r="AA80" s="73">
        <v>128</v>
      </c>
      <c r="AB80" s="101"/>
      <c r="AC80" s="92">
        <f t="shared" si="18"/>
        <v>238</v>
      </c>
      <c r="AD80" s="106"/>
      <c r="AE80" s="72" t="e">
        <f>AD80-#REF!</f>
        <v>#REF!</v>
      </c>
      <c r="AF80" s="106"/>
      <c r="AG80" s="97">
        <v>0</v>
      </c>
      <c r="AH80" s="97">
        <v>0</v>
      </c>
      <c r="AI80" s="97">
        <v>0</v>
      </c>
      <c r="AJ80" s="78" t="e">
        <f>#REF!-U80</f>
        <v>#REF!</v>
      </c>
      <c r="AK80" s="92">
        <f t="shared" si="20"/>
        <v>184</v>
      </c>
      <c r="AL80" s="93">
        <f>AK80/AC80*100</f>
        <v>77.31092436974791</v>
      </c>
    </row>
    <row r="81" spans="1:38" ht="56.25" customHeight="1">
      <c r="A81" s="62"/>
      <c r="B81" s="128" t="s">
        <v>91</v>
      </c>
      <c r="C81" s="138"/>
      <c r="D81" s="138"/>
      <c r="E81" s="65"/>
      <c r="F81" s="65"/>
      <c r="G81" s="66"/>
      <c r="H81" s="131"/>
      <c r="I81" s="131"/>
      <c r="J81" s="96"/>
      <c r="K81" s="96"/>
      <c r="L81" s="96"/>
      <c r="M81" s="97"/>
      <c r="N81" s="97"/>
      <c r="O81" s="97"/>
      <c r="P81" s="97"/>
      <c r="Q81" s="97"/>
      <c r="R81" s="97"/>
      <c r="S81" s="59"/>
      <c r="T81" s="101"/>
      <c r="U81" s="144"/>
      <c r="V81" s="106"/>
      <c r="W81" s="106"/>
      <c r="X81" s="97"/>
      <c r="Y81" s="97"/>
      <c r="Z81" s="97"/>
      <c r="AA81" s="73"/>
      <c r="AB81" s="101"/>
      <c r="AC81" s="92"/>
      <c r="AD81" s="106"/>
      <c r="AE81" s="72"/>
      <c r="AF81" s="106"/>
      <c r="AG81" s="97"/>
      <c r="AH81" s="97"/>
      <c r="AI81" s="97"/>
      <c r="AJ81" s="78"/>
      <c r="AK81" s="92"/>
      <c r="AL81" s="93"/>
    </row>
    <row r="82" spans="1:38" ht="53.25" customHeight="1">
      <c r="A82" s="62"/>
      <c r="B82" s="145" t="s">
        <v>92</v>
      </c>
      <c r="C82" s="130"/>
      <c r="D82" s="130"/>
      <c r="E82" s="51"/>
      <c r="F82" s="51"/>
      <c r="G82" s="146" t="s">
        <v>93</v>
      </c>
      <c r="H82" s="131"/>
      <c r="I82" s="131"/>
      <c r="J82" s="132"/>
      <c r="K82" s="132"/>
      <c r="L82" s="132"/>
      <c r="M82" s="139"/>
      <c r="N82" s="139"/>
      <c r="O82" s="139"/>
      <c r="P82" s="139"/>
      <c r="Q82" s="139"/>
      <c r="R82" s="139"/>
      <c r="S82" s="59"/>
      <c r="T82" s="53"/>
      <c r="U82" s="144"/>
      <c r="V82" s="133"/>
      <c r="W82" s="133"/>
      <c r="X82" s="97"/>
      <c r="Y82" s="97"/>
      <c r="Z82" s="97"/>
      <c r="AA82" s="73"/>
      <c r="AB82" s="53"/>
      <c r="AC82" s="52">
        <f aca="true" t="shared" si="37" ref="AC82:AC113">G82+U82</f>
        <v>-2580</v>
      </c>
      <c r="AD82" s="106"/>
      <c r="AE82" s="72"/>
      <c r="AF82" s="106"/>
      <c r="AG82" s="97"/>
      <c r="AH82" s="97"/>
      <c r="AI82" s="97"/>
      <c r="AJ82" s="78"/>
      <c r="AK82" s="52">
        <f>S82+AA82</f>
        <v>0</v>
      </c>
      <c r="AL82" s="54"/>
    </row>
    <row r="83" spans="1:38" ht="82.5" customHeight="1">
      <c r="A83" s="48"/>
      <c r="B83" s="145" t="s">
        <v>94</v>
      </c>
      <c r="C83" s="138"/>
      <c r="D83" s="138"/>
      <c r="E83" s="65"/>
      <c r="F83" s="65"/>
      <c r="G83" s="107">
        <f>G85+G92+G99+G100+G104+G105</f>
        <v>210683</v>
      </c>
      <c r="H83" s="107">
        <f aca="true" t="shared" si="38" ref="H83:R83">H85+H92+H99+H100+H105</f>
        <v>0</v>
      </c>
      <c r="I83" s="107">
        <f t="shared" si="38"/>
        <v>0</v>
      </c>
      <c r="J83" s="107">
        <f t="shared" si="38"/>
        <v>0</v>
      </c>
      <c r="K83" s="107">
        <f t="shared" si="38"/>
        <v>0</v>
      </c>
      <c r="L83" s="107">
        <f t="shared" si="38"/>
        <v>0</v>
      </c>
      <c r="M83" s="107">
        <f t="shared" si="38"/>
        <v>0</v>
      </c>
      <c r="N83" s="107">
        <f t="shared" si="38"/>
        <v>0</v>
      </c>
      <c r="O83" s="107">
        <f t="shared" si="38"/>
        <v>0</v>
      </c>
      <c r="P83" s="107">
        <f t="shared" si="38"/>
        <v>0</v>
      </c>
      <c r="Q83" s="107">
        <f t="shared" si="38"/>
        <v>0</v>
      </c>
      <c r="R83" s="107">
        <f t="shared" si="38"/>
        <v>0</v>
      </c>
      <c r="S83" s="107">
        <f>S85+S92+S99+S100+S105+S104</f>
        <v>57374</v>
      </c>
      <c r="T83" s="53">
        <f>S83/G83*100</f>
        <v>27.232382299473617</v>
      </c>
      <c r="U83" s="107">
        <f aca="true" t="shared" si="39" ref="U83:AA83">U85+U92+U99+U100+U105</f>
        <v>31443</v>
      </c>
      <c r="V83" s="107">
        <f t="shared" si="39"/>
        <v>0</v>
      </c>
      <c r="W83" s="107">
        <f t="shared" si="39"/>
        <v>0</v>
      </c>
      <c r="X83" s="107">
        <f t="shared" si="39"/>
        <v>0</v>
      </c>
      <c r="Y83" s="107">
        <f t="shared" si="39"/>
        <v>0</v>
      </c>
      <c r="Z83" s="107">
        <f t="shared" si="39"/>
        <v>0</v>
      </c>
      <c r="AA83" s="107">
        <f t="shared" si="39"/>
        <v>8442</v>
      </c>
      <c r="AB83" s="53">
        <f>AA83/U83*100</f>
        <v>26.84858315046274</v>
      </c>
      <c r="AC83" s="52">
        <f t="shared" si="37"/>
        <v>242126</v>
      </c>
      <c r="AD83" s="107">
        <f aca="true" t="shared" si="40" ref="AD83:AJ83">AD85+AD92+AD99+AD100</f>
        <v>0</v>
      </c>
      <c r="AE83" s="107">
        <f t="shared" si="40"/>
        <v>0</v>
      </c>
      <c r="AF83" s="107">
        <f t="shared" si="40"/>
        <v>0</v>
      </c>
      <c r="AG83" s="107">
        <f t="shared" si="40"/>
        <v>0</v>
      </c>
      <c r="AH83" s="107">
        <f t="shared" si="40"/>
        <v>0</v>
      </c>
      <c r="AI83" s="107">
        <f t="shared" si="40"/>
        <v>0</v>
      </c>
      <c r="AJ83" s="107">
        <f t="shared" si="40"/>
        <v>0</v>
      </c>
      <c r="AK83" s="52">
        <f>S83+AA83</f>
        <v>65816</v>
      </c>
      <c r="AL83" s="54">
        <f>AK83/AC83*100</f>
        <v>27.18254132146073</v>
      </c>
    </row>
    <row r="84" spans="1:38" ht="20.25" hidden="1">
      <c r="A84" s="48"/>
      <c r="B84" s="136"/>
      <c r="C84" s="138"/>
      <c r="D84" s="138"/>
      <c r="E84" s="65"/>
      <c r="F84" s="65"/>
      <c r="G84" s="137"/>
      <c r="H84" s="131"/>
      <c r="I84" s="131"/>
      <c r="J84" s="132"/>
      <c r="K84" s="132"/>
      <c r="L84" s="132"/>
      <c r="M84" s="139"/>
      <c r="N84" s="139"/>
      <c r="O84" s="139"/>
      <c r="P84" s="139"/>
      <c r="Q84" s="139"/>
      <c r="R84" s="139"/>
      <c r="S84" s="73"/>
      <c r="T84" s="53" t="e">
        <f>S84/G84*100</f>
        <v>#DIV/0!</v>
      </c>
      <c r="U84" s="142"/>
      <c r="V84" s="133"/>
      <c r="W84" s="133"/>
      <c r="X84" s="139"/>
      <c r="Y84" s="139"/>
      <c r="Z84" s="139"/>
      <c r="AA84" s="73"/>
      <c r="AB84" s="53" t="e">
        <f>AA84/U84*100</f>
        <v>#DIV/0!</v>
      </c>
      <c r="AC84" s="52">
        <f t="shared" si="37"/>
        <v>0</v>
      </c>
      <c r="AD84" s="133"/>
      <c r="AE84" s="60"/>
      <c r="AF84" s="133"/>
      <c r="AG84" s="139"/>
      <c r="AH84" s="139"/>
      <c r="AI84" s="139"/>
      <c r="AJ84" s="78"/>
      <c r="AK84" s="52">
        <f>S84+AA84</f>
        <v>0</v>
      </c>
      <c r="AL84" s="54" t="e">
        <f>AK84/AC84*100</f>
        <v>#DIV/0!</v>
      </c>
    </row>
    <row r="85" spans="1:38" ht="29.25" customHeight="1">
      <c r="A85" s="48"/>
      <c r="B85" s="147" t="s">
        <v>95</v>
      </c>
      <c r="C85" s="138"/>
      <c r="D85" s="138"/>
      <c r="E85" s="115"/>
      <c r="F85" s="115"/>
      <c r="G85" s="148">
        <f aca="true" t="shared" si="41" ref="G85:S85">G86+G87+G90</f>
        <v>87146</v>
      </c>
      <c r="H85" s="148">
        <f t="shared" si="41"/>
        <v>0</v>
      </c>
      <c r="I85" s="148">
        <f t="shared" si="41"/>
        <v>0</v>
      </c>
      <c r="J85" s="148">
        <f t="shared" si="41"/>
        <v>0</v>
      </c>
      <c r="K85" s="148">
        <f t="shared" si="41"/>
        <v>0</v>
      </c>
      <c r="L85" s="148">
        <f t="shared" si="41"/>
        <v>0</v>
      </c>
      <c r="M85" s="148">
        <f t="shared" si="41"/>
        <v>0</v>
      </c>
      <c r="N85" s="148">
        <f t="shared" si="41"/>
        <v>0</v>
      </c>
      <c r="O85" s="148">
        <f t="shared" si="41"/>
        <v>0</v>
      </c>
      <c r="P85" s="148">
        <f t="shared" si="41"/>
        <v>0</v>
      </c>
      <c r="Q85" s="148">
        <f t="shared" si="41"/>
        <v>0</v>
      </c>
      <c r="R85" s="148">
        <f t="shared" si="41"/>
        <v>0</v>
      </c>
      <c r="S85" s="148">
        <f t="shared" si="41"/>
        <v>24520</v>
      </c>
      <c r="T85" s="121">
        <f>S85/G85*100</f>
        <v>28.136690152158444</v>
      </c>
      <c r="U85" s="148">
        <f aca="true" t="shared" si="42" ref="U85:AA85">U88+U89+U90</f>
        <v>8478</v>
      </c>
      <c r="V85" s="148">
        <f t="shared" si="42"/>
        <v>0</v>
      </c>
      <c r="W85" s="148">
        <f t="shared" si="42"/>
        <v>0</v>
      </c>
      <c r="X85" s="148">
        <f t="shared" si="42"/>
        <v>0</v>
      </c>
      <c r="Y85" s="148">
        <f t="shared" si="42"/>
        <v>0</v>
      </c>
      <c r="Z85" s="148">
        <f t="shared" si="42"/>
        <v>0</v>
      </c>
      <c r="AA85" s="148">
        <f t="shared" si="42"/>
        <v>2110</v>
      </c>
      <c r="AB85" s="121">
        <f>AA85/U85*100</f>
        <v>24.887945270110876</v>
      </c>
      <c r="AC85" s="149">
        <f t="shared" si="37"/>
        <v>95624</v>
      </c>
      <c r="AD85" s="150">
        <f aca="true" t="shared" si="43" ref="AD85:AJ85">AD86+AD90</f>
        <v>0</v>
      </c>
      <c r="AE85" s="150">
        <f t="shared" si="43"/>
        <v>0</v>
      </c>
      <c r="AF85" s="150">
        <f t="shared" si="43"/>
        <v>0</v>
      </c>
      <c r="AG85" s="150">
        <f t="shared" si="43"/>
        <v>0</v>
      </c>
      <c r="AH85" s="150">
        <f t="shared" si="43"/>
        <v>0</v>
      </c>
      <c r="AI85" s="150">
        <f t="shared" si="43"/>
        <v>0</v>
      </c>
      <c r="AJ85" s="150">
        <f t="shared" si="43"/>
        <v>0</v>
      </c>
      <c r="AK85" s="149">
        <f>S85+AA85</f>
        <v>26630</v>
      </c>
      <c r="AL85" s="151">
        <f>AK85/AC85*100</f>
        <v>27.848657240860035</v>
      </c>
    </row>
    <row r="86" spans="1:38" ht="43.5" customHeight="1">
      <c r="A86" s="62"/>
      <c r="B86" s="63" t="s">
        <v>96</v>
      </c>
      <c r="C86" s="138"/>
      <c r="D86" s="138"/>
      <c r="E86" s="65"/>
      <c r="F86" s="65"/>
      <c r="G86" s="66" t="s">
        <v>97</v>
      </c>
      <c r="H86" s="131"/>
      <c r="I86" s="131"/>
      <c r="J86" s="96"/>
      <c r="K86" s="96"/>
      <c r="L86" s="96"/>
      <c r="M86" s="97"/>
      <c r="N86" s="97"/>
      <c r="O86" s="97"/>
      <c r="P86" s="97"/>
      <c r="Q86" s="97"/>
      <c r="R86" s="97"/>
      <c r="S86" s="73">
        <v>18620</v>
      </c>
      <c r="T86" s="91">
        <f>S86/G86*100</f>
        <v>25.002685573101303</v>
      </c>
      <c r="U86" s="144"/>
      <c r="V86" s="133"/>
      <c r="W86" s="133"/>
      <c r="X86" s="97"/>
      <c r="Y86" s="97"/>
      <c r="Z86" s="97"/>
      <c r="AA86" s="73"/>
      <c r="AB86" s="91"/>
      <c r="AC86" s="92">
        <f t="shared" si="37"/>
        <v>74472</v>
      </c>
      <c r="AD86" s="106"/>
      <c r="AE86" s="72"/>
      <c r="AF86" s="106"/>
      <c r="AG86" s="97"/>
      <c r="AH86" s="97"/>
      <c r="AI86" s="97"/>
      <c r="AJ86" s="78"/>
      <c r="AK86" s="92">
        <f>S86+AA86</f>
        <v>18620</v>
      </c>
      <c r="AL86" s="93">
        <f>AK86/AC86*100</f>
        <v>25.002685573101303</v>
      </c>
    </row>
    <row r="87" spans="1:38" ht="43.5" customHeight="1">
      <c r="A87" s="62"/>
      <c r="B87" s="63" t="s">
        <v>98</v>
      </c>
      <c r="C87" s="138"/>
      <c r="D87" s="138"/>
      <c r="E87" s="65"/>
      <c r="F87" s="65"/>
      <c r="G87" s="66" t="s">
        <v>99</v>
      </c>
      <c r="H87" s="131"/>
      <c r="I87" s="131"/>
      <c r="J87" s="96"/>
      <c r="K87" s="96"/>
      <c r="L87" s="96"/>
      <c r="M87" s="97"/>
      <c r="N87" s="97"/>
      <c r="O87" s="97"/>
      <c r="P87" s="97"/>
      <c r="Q87" s="97"/>
      <c r="R87" s="97"/>
      <c r="S87" s="73">
        <v>5900</v>
      </c>
      <c r="T87" s="91">
        <f>S87/G87*100</f>
        <v>46.551996212718954</v>
      </c>
      <c r="U87" s="144"/>
      <c r="V87" s="133"/>
      <c r="W87" s="133"/>
      <c r="X87" s="97"/>
      <c r="Y87" s="97"/>
      <c r="Z87" s="97"/>
      <c r="AA87" s="73"/>
      <c r="AB87" s="91"/>
      <c r="AC87" s="92">
        <f t="shared" si="37"/>
        <v>12674</v>
      </c>
      <c r="AD87" s="106"/>
      <c r="AE87" s="72"/>
      <c r="AF87" s="106"/>
      <c r="AG87" s="97"/>
      <c r="AH87" s="97"/>
      <c r="AI87" s="97"/>
      <c r="AJ87" s="78"/>
      <c r="AK87" s="92"/>
      <c r="AL87" s="91">
        <v>70</v>
      </c>
    </row>
    <row r="88" spans="1:38" ht="48" customHeight="1">
      <c r="A88" s="62"/>
      <c r="B88" s="63" t="s">
        <v>100</v>
      </c>
      <c r="C88" s="138"/>
      <c r="D88" s="138"/>
      <c r="E88" s="65"/>
      <c r="F88" s="65"/>
      <c r="G88" s="66"/>
      <c r="H88" s="131"/>
      <c r="I88" s="131"/>
      <c r="J88" s="96"/>
      <c r="K88" s="96"/>
      <c r="L88" s="96"/>
      <c r="M88" s="97"/>
      <c r="N88" s="97"/>
      <c r="O88" s="97"/>
      <c r="P88" s="97"/>
      <c r="Q88" s="97"/>
      <c r="R88" s="97"/>
      <c r="S88" s="73"/>
      <c r="T88" s="91"/>
      <c r="U88" s="144"/>
      <c r="V88" s="133"/>
      <c r="W88" s="133"/>
      <c r="X88" s="97"/>
      <c r="Y88" s="97"/>
      <c r="Z88" s="97"/>
      <c r="AA88" s="73"/>
      <c r="AB88" s="91"/>
      <c r="AC88" s="92">
        <f t="shared" si="37"/>
        <v>0</v>
      </c>
      <c r="AD88" s="106"/>
      <c r="AE88" s="72"/>
      <c r="AF88" s="106"/>
      <c r="AG88" s="97"/>
      <c r="AH88" s="97"/>
      <c r="AI88" s="97"/>
      <c r="AJ88" s="78"/>
      <c r="AK88" s="92">
        <f aca="true" t="shared" si="44" ref="AK88:AK119">S88+AA88</f>
        <v>0</v>
      </c>
      <c r="AL88" s="93"/>
    </row>
    <row r="89" spans="1:38" ht="30" customHeight="1">
      <c r="A89" s="62"/>
      <c r="B89" s="63" t="s">
        <v>101</v>
      </c>
      <c r="C89" s="138"/>
      <c r="D89" s="138"/>
      <c r="E89" s="65"/>
      <c r="F89" s="65"/>
      <c r="G89" s="91"/>
      <c r="H89" s="131"/>
      <c r="I89" s="131"/>
      <c r="J89" s="96"/>
      <c r="K89" s="96"/>
      <c r="L89" s="96"/>
      <c r="M89" s="97"/>
      <c r="N89" s="97"/>
      <c r="O89" s="97"/>
      <c r="P89" s="97"/>
      <c r="Q89" s="97"/>
      <c r="R89" s="97"/>
      <c r="S89" s="73"/>
      <c r="T89" s="91"/>
      <c r="U89" s="144" t="s">
        <v>102</v>
      </c>
      <c r="V89" s="133"/>
      <c r="W89" s="133"/>
      <c r="X89" s="97"/>
      <c r="Y89" s="97"/>
      <c r="Z89" s="97"/>
      <c r="AA89" s="73">
        <v>2110</v>
      </c>
      <c r="AB89" s="91">
        <f>AA89/U89*100</f>
        <v>24.887945270110876</v>
      </c>
      <c r="AC89" s="92">
        <f t="shared" si="37"/>
        <v>8478</v>
      </c>
      <c r="AD89" s="106"/>
      <c r="AE89" s="72"/>
      <c r="AF89" s="106"/>
      <c r="AG89" s="97"/>
      <c r="AH89" s="97"/>
      <c r="AI89" s="97"/>
      <c r="AJ89" s="78"/>
      <c r="AK89" s="92">
        <f t="shared" si="44"/>
        <v>2110</v>
      </c>
      <c r="AL89" s="93">
        <f>AK89/AC89*100</f>
        <v>24.887945270110876</v>
      </c>
    </row>
    <row r="90" spans="1:38" ht="29.25" customHeight="1">
      <c r="A90" s="62"/>
      <c r="B90" s="63" t="s">
        <v>103</v>
      </c>
      <c r="C90" s="138"/>
      <c r="D90" s="138"/>
      <c r="E90" s="65"/>
      <c r="F90" s="65"/>
      <c r="G90" s="66"/>
      <c r="H90" s="131"/>
      <c r="I90" s="131"/>
      <c r="J90" s="96"/>
      <c r="K90" s="96"/>
      <c r="L90" s="96"/>
      <c r="M90" s="97"/>
      <c r="N90" s="97"/>
      <c r="O90" s="97"/>
      <c r="P90" s="97"/>
      <c r="Q90" s="97"/>
      <c r="R90" s="97"/>
      <c r="S90" s="73"/>
      <c r="T90" s="91"/>
      <c r="U90" s="144"/>
      <c r="V90" s="133"/>
      <c r="W90" s="133"/>
      <c r="X90" s="97"/>
      <c r="Y90" s="97"/>
      <c r="Z90" s="97"/>
      <c r="AA90" s="73"/>
      <c r="AB90" s="91"/>
      <c r="AC90" s="92">
        <f t="shared" si="37"/>
        <v>0</v>
      </c>
      <c r="AD90" s="106"/>
      <c r="AE90" s="72"/>
      <c r="AF90" s="106"/>
      <c r="AG90" s="97"/>
      <c r="AH90" s="97"/>
      <c r="AI90" s="97"/>
      <c r="AJ90" s="78"/>
      <c r="AK90" s="92">
        <f t="shared" si="44"/>
        <v>0</v>
      </c>
      <c r="AL90" s="93"/>
    </row>
    <row r="91" spans="1:38" ht="30.75" customHeight="1" hidden="1">
      <c r="A91" s="62"/>
      <c r="B91" s="63"/>
      <c r="C91" s="138"/>
      <c r="D91" s="138"/>
      <c r="E91" s="65"/>
      <c r="F91" s="65"/>
      <c r="G91" s="66"/>
      <c r="H91" s="131"/>
      <c r="I91" s="131"/>
      <c r="J91" s="96"/>
      <c r="K91" s="96"/>
      <c r="L91" s="96"/>
      <c r="M91" s="97"/>
      <c r="N91" s="97"/>
      <c r="O91" s="97"/>
      <c r="P91" s="97"/>
      <c r="Q91" s="97"/>
      <c r="R91" s="97"/>
      <c r="S91" s="73"/>
      <c r="T91" s="53"/>
      <c r="U91" s="144"/>
      <c r="V91" s="133"/>
      <c r="W91" s="133"/>
      <c r="X91" s="97"/>
      <c r="Y91" s="97"/>
      <c r="Z91" s="97"/>
      <c r="AA91" s="73"/>
      <c r="AB91" s="91" t="e">
        <f>AA91/U91*100</f>
        <v>#DIV/0!</v>
      </c>
      <c r="AC91" s="52">
        <f t="shared" si="37"/>
        <v>0</v>
      </c>
      <c r="AD91" s="106"/>
      <c r="AE91" s="72"/>
      <c r="AF91" s="106"/>
      <c r="AG91" s="97"/>
      <c r="AH91" s="97"/>
      <c r="AI91" s="97"/>
      <c r="AJ91" s="78"/>
      <c r="AK91" s="52">
        <f t="shared" si="44"/>
        <v>0</v>
      </c>
      <c r="AL91" s="54" t="e">
        <f>AK91/AC91*100</f>
        <v>#DIV/0!</v>
      </c>
    </row>
    <row r="92" spans="1:38" ht="30" customHeight="1">
      <c r="A92" s="62"/>
      <c r="B92" s="147" t="s">
        <v>104</v>
      </c>
      <c r="C92" s="138"/>
      <c r="D92" s="138"/>
      <c r="E92" s="115"/>
      <c r="F92" s="115"/>
      <c r="G92" s="152">
        <f aca="true" t="shared" si="45" ref="G92:S92">G93+G94+G96+G97</f>
        <v>98685</v>
      </c>
      <c r="H92" s="152">
        <f t="shared" si="45"/>
        <v>0</v>
      </c>
      <c r="I92" s="152">
        <f t="shared" si="45"/>
        <v>0</v>
      </c>
      <c r="J92" s="152">
        <f t="shared" si="45"/>
        <v>0</v>
      </c>
      <c r="K92" s="152">
        <f t="shared" si="45"/>
        <v>0</v>
      </c>
      <c r="L92" s="152">
        <f t="shared" si="45"/>
        <v>0</v>
      </c>
      <c r="M92" s="152">
        <f t="shared" si="45"/>
        <v>0</v>
      </c>
      <c r="N92" s="152">
        <f t="shared" si="45"/>
        <v>0</v>
      </c>
      <c r="O92" s="152">
        <f t="shared" si="45"/>
        <v>0</v>
      </c>
      <c r="P92" s="152">
        <f t="shared" si="45"/>
        <v>0</v>
      </c>
      <c r="Q92" s="152">
        <f t="shared" si="45"/>
        <v>0</v>
      </c>
      <c r="R92" s="152">
        <f t="shared" si="45"/>
        <v>0</v>
      </c>
      <c r="S92" s="152">
        <f t="shared" si="45"/>
        <v>26269</v>
      </c>
      <c r="T92" s="121">
        <f>S92/G92*100</f>
        <v>26.619040381010283</v>
      </c>
      <c r="U92" s="152">
        <f aca="true" t="shared" si="46" ref="U92:AA92">U93+U94+U96+U97</f>
        <v>555</v>
      </c>
      <c r="V92" s="152">
        <f t="shared" si="46"/>
        <v>0</v>
      </c>
      <c r="W92" s="152">
        <f t="shared" si="46"/>
        <v>0</v>
      </c>
      <c r="X92" s="152">
        <f t="shared" si="46"/>
        <v>0</v>
      </c>
      <c r="Y92" s="152">
        <f t="shared" si="46"/>
        <v>0</v>
      </c>
      <c r="Z92" s="152">
        <f t="shared" si="46"/>
        <v>0</v>
      </c>
      <c r="AA92" s="152">
        <f t="shared" si="46"/>
        <v>139</v>
      </c>
      <c r="AB92" s="121">
        <f>AA92/U92*100</f>
        <v>25.045045045045043</v>
      </c>
      <c r="AC92" s="149">
        <f t="shared" si="37"/>
        <v>99240</v>
      </c>
      <c r="AD92" s="150">
        <f aca="true" t="shared" si="47" ref="AD92:AJ92">+AD93+AD94+AD97</f>
        <v>0</v>
      </c>
      <c r="AE92" s="150">
        <f t="shared" si="47"/>
        <v>0</v>
      </c>
      <c r="AF92" s="150">
        <f t="shared" si="47"/>
        <v>0</v>
      </c>
      <c r="AG92" s="150">
        <f t="shared" si="47"/>
        <v>0</v>
      </c>
      <c r="AH92" s="150">
        <f t="shared" si="47"/>
        <v>0</v>
      </c>
      <c r="AI92" s="150">
        <f t="shared" si="47"/>
        <v>0</v>
      </c>
      <c r="AJ92" s="150">
        <f t="shared" si="47"/>
        <v>0</v>
      </c>
      <c r="AK92" s="149">
        <f t="shared" si="44"/>
        <v>26408</v>
      </c>
      <c r="AL92" s="151">
        <f>AK92/AC92*100</f>
        <v>26.61023780733575</v>
      </c>
    </row>
    <row r="93" spans="1:38" ht="43.5" customHeight="1">
      <c r="A93" s="62"/>
      <c r="B93" s="136" t="s">
        <v>105</v>
      </c>
      <c r="C93" s="138"/>
      <c r="D93" s="138"/>
      <c r="E93" s="115"/>
      <c r="F93" s="115"/>
      <c r="G93" s="153"/>
      <c r="H93" s="154"/>
      <c r="I93" s="154"/>
      <c r="J93" s="155"/>
      <c r="K93" s="155"/>
      <c r="L93" s="155"/>
      <c r="M93" s="156"/>
      <c r="N93" s="156"/>
      <c r="O93" s="156"/>
      <c r="P93" s="156"/>
      <c r="Q93" s="156"/>
      <c r="R93" s="156"/>
      <c r="S93" s="120"/>
      <c r="T93" s="91"/>
      <c r="U93" s="157"/>
      <c r="V93" s="158"/>
      <c r="W93" s="158"/>
      <c r="X93" s="156"/>
      <c r="Y93" s="156"/>
      <c r="Z93" s="156"/>
      <c r="AA93" s="120"/>
      <c r="AB93" s="91"/>
      <c r="AC93" s="92">
        <f t="shared" si="37"/>
        <v>0</v>
      </c>
      <c r="AD93" s="159"/>
      <c r="AE93" s="123"/>
      <c r="AF93" s="159"/>
      <c r="AG93" s="156"/>
      <c r="AH93" s="156"/>
      <c r="AI93" s="156"/>
      <c r="AJ93" s="125"/>
      <c r="AK93" s="92">
        <f t="shared" si="44"/>
        <v>0</v>
      </c>
      <c r="AL93" s="93"/>
    </row>
    <row r="94" spans="1:38" ht="90" customHeight="1">
      <c r="A94" s="62"/>
      <c r="B94" s="63" t="s">
        <v>106</v>
      </c>
      <c r="C94" s="138"/>
      <c r="D94" s="138"/>
      <c r="E94" s="65"/>
      <c r="F94" s="65"/>
      <c r="G94" s="66" t="s">
        <v>107</v>
      </c>
      <c r="H94" s="131"/>
      <c r="I94" s="131"/>
      <c r="J94" s="96"/>
      <c r="K94" s="96"/>
      <c r="L94" s="96"/>
      <c r="M94" s="97"/>
      <c r="N94" s="97"/>
      <c r="O94" s="97"/>
      <c r="P94" s="97"/>
      <c r="Q94" s="97"/>
      <c r="R94" s="97"/>
      <c r="S94" s="73"/>
      <c r="T94" s="91">
        <f>S94/G94*100</f>
        <v>0</v>
      </c>
      <c r="U94" s="144"/>
      <c r="V94" s="133"/>
      <c r="W94" s="133"/>
      <c r="X94" s="97"/>
      <c r="Y94" s="97"/>
      <c r="Z94" s="97"/>
      <c r="AA94" s="73"/>
      <c r="AB94" s="91"/>
      <c r="AC94" s="92">
        <f t="shared" si="37"/>
        <v>17</v>
      </c>
      <c r="AD94" s="106"/>
      <c r="AE94" s="72"/>
      <c r="AF94" s="106"/>
      <c r="AG94" s="97"/>
      <c r="AH94" s="97"/>
      <c r="AI94" s="97"/>
      <c r="AJ94" s="78"/>
      <c r="AK94" s="92">
        <f t="shared" si="44"/>
        <v>0</v>
      </c>
      <c r="AL94" s="93">
        <f>AK94/AC94*100</f>
        <v>0</v>
      </c>
    </row>
    <row r="95" spans="1:38" ht="20.25" hidden="1">
      <c r="A95" s="62"/>
      <c r="B95" s="63"/>
      <c r="C95" s="138"/>
      <c r="D95" s="138"/>
      <c r="E95" s="65"/>
      <c r="F95" s="65"/>
      <c r="G95" s="66"/>
      <c r="H95" s="131"/>
      <c r="I95" s="131"/>
      <c r="J95" s="96"/>
      <c r="K95" s="96"/>
      <c r="L95" s="96"/>
      <c r="M95" s="97"/>
      <c r="N95" s="97"/>
      <c r="O95" s="97"/>
      <c r="P95" s="97"/>
      <c r="Q95" s="97"/>
      <c r="R95" s="97"/>
      <c r="S95" s="73"/>
      <c r="T95" s="53" t="e">
        <f>S95/G95*100</f>
        <v>#DIV/0!</v>
      </c>
      <c r="U95" s="144"/>
      <c r="V95" s="133"/>
      <c r="W95" s="133"/>
      <c r="X95" s="97"/>
      <c r="Y95" s="97"/>
      <c r="Z95" s="97"/>
      <c r="AA95" s="73"/>
      <c r="AB95" s="91" t="e">
        <f>AA95/U95*100</f>
        <v>#DIV/0!</v>
      </c>
      <c r="AC95" s="92">
        <f t="shared" si="37"/>
        <v>0</v>
      </c>
      <c r="AD95" s="106"/>
      <c r="AE95" s="72"/>
      <c r="AF95" s="106"/>
      <c r="AG95" s="97"/>
      <c r="AH95" s="97"/>
      <c r="AI95" s="97"/>
      <c r="AJ95" s="78"/>
      <c r="AK95" s="92">
        <f t="shared" si="44"/>
        <v>0</v>
      </c>
      <c r="AL95" s="93" t="e">
        <f>AK95/AC95*100</f>
        <v>#DIV/0!</v>
      </c>
    </row>
    <row r="96" spans="1:38" ht="49.5" customHeight="1">
      <c r="A96" s="62"/>
      <c r="B96" s="63" t="s">
        <v>108</v>
      </c>
      <c r="C96" s="138"/>
      <c r="D96" s="138"/>
      <c r="E96" s="65"/>
      <c r="F96" s="65"/>
      <c r="G96" s="66"/>
      <c r="H96" s="131"/>
      <c r="I96" s="131"/>
      <c r="J96" s="96"/>
      <c r="K96" s="96"/>
      <c r="L96" s="96"/>
      <c r="M96" s="97"/>
      <c r="N96" s="97"/>
      <c r="O96" s="97"/>
      <c r="P96" s="97"/>
      <c r="Q96" s="97"/>
      <c r="R96" s="97"/>
      <c r="S96" s="73"/>
      <c r="T96" s="53"/>
      <c r="U96" s="144" t="s">
        <v>109</v>
      </c>
      <c r="V96" s="133"/>
      <c r="W96" s="133"/>
      <c r="X96" s="97"/>
      <c r="Y96" s="97"/>
      <c r="Z96" s="97"/>
      <c r="AA96" s="73">
        <v>139</v>
      </c>
      <c r="AB96" s="91">
        <f>AA96/U96*100</f>
        <v>25.045045045045043</v>
      </c>
      <c r="AC96" s="92">
        <f t="shared" si="37"/>
        <v>555</v>
      </c>
      <c r="AD96" s="106"/>
      <c r="AE96" s="72"/>
      <c r="AF96" s="106"/>
      <c r="AG96" s="97"/>
      <c r="AH96" s="97"/>
      <c r="AI96" s="97"/>
      <c r="AJ96" s="78"/>
      <c r="AK96" s="92">
        <f t="shared" si="44"/>
        <v>139</v>
      </c>
      <c r="AL96" s="93">
        <f>AK96/AC96*100</f>
        <v>25.045045045045043</v>
      </c>
    </row>
    <row r="97" spans="1:38" ht="29.25" customHeight="1">
      <c r="A97" s="62"/>
      <c r="B97" s="63" t="s">
        <v>110</v>
      </c>
      <c r="C97" s="138"/>
      <c r="D97" s="138"/>
      <c r="E97" s="65"/>
      <c r="F97" s="65"/>
      <c r="G97" s="66" t="s">
        <v>111</v>
      </c>
      <c r="H97" s="131"/>
      <c r="I97" s="131"/>
      <c r="J97" s="96"/>
      <c r="K97" s="96"/>
      <c r="L97" s="96"/>
      <c r="M97" s="97"/>
      <c r="N97" s="97"/>
      <c r="O97" s="97"/>
      <c r="P97" s="97"/>
      <c r="Q97" s="97"/>
      <c r="R97" s="97"/>
      <c r="S97" s="73">
        <v>26269</v>
      </c>
      <c r="T97" s="91">
        <f>S97/G97*100</f>
        <v>26.623626707747196</v>
      </c>
      <c r="U97" s="144"/>
      <c r="V97" s="133"/>
      <c r="W97" s="133"/>
      <c r="X97" s="97"/>
      <c r="Y97" s="97"/>
      <c r="Z97" s="97"/>
      <c r="AA97" s="73"/>
      <c r="AB97" s="91"/>
      <c r="AC97" s="92">
        <f t="shared" si="37"/>
        <v>98668</v>
      </c>
      <c r="AD97" s="106"/>
      <c r="AE97" s="72"/>
      <c r="AF97" s="106"/>
      <c r="AG97" s="97"/>
      <c r="AH97" s="97"/>
      <c r="AI97" s="97"/>
      <c r="AJ97" s="78"/>
      <c r="AK97" s="92">
        <f t="shared" si="44"/>
        <v>26269</v>
      </c>
      <c r="AL97" s="93">
        <f>AK97/AC97*100</f>
        <v>26.623626707747196</v>
      </c>
    </row>
    <row r="98" spans="1:38" ht="20.25" hidden="1">
      <c r="A98" s="62"/>
      <c r="B98" s="63"/>
      <c r="C98" s="138"/>
      <c r="D98" s="138"/>
      <c r="E98" s="65"/>
      <c r="F98" s="65"/>
      <c r="G98" s="66"/>
      <c r="H98" s="131"/>
      <c r="I98" s="131"/>
      <c r="J98" s="96"/>
      <c r="K98" s="96"/>
      <c r="L98" s="96"/>
      <c r="M98" s="97"/>
      <c r="N98" s="97"/>
      <c r="O98" s="97"/>
      <c r="P98" s="97"/>
      <c r="Q98" s="97"/>
      <c r="R98" s="97"/>
      <c r="S98" s="73"/>
      <c r="T98" s="91" t="e">
        <f>S98/G98*100</f>
        <v>#DIV/0!</v>
      </c>
      <c r="U98" s="144"/>
      <c r="V98" s="133"/>
      <c r="W98" s="133"/>
      <c r="X98" s="97"/>
      <c r="Y98" s="97"/>
      <c r="Z98" s="97"/>
      <c r="AA98" s="73"/>
      <c r="AB98" s="91" t="e">
        <f>AA98/U98*100</f>
        <v>#DIV/0!</v>
      </c>
      <c r="AC98" s="92">
        <f t="shared" si="37"/>
        <v>0</v>
      </c>
      <c r="AD98" s="106"/>
      <c r="AE98" s="72"/>
      <c r="AF98" s="106"/>
      <c r="AG98" s="97"/>
      <c r="AH98" s="97"/>
      <c r="AI98" s="97"/>
      <c r="AJ98" s="78"/>
      <c r="AK98" s="92">
        <f t="shared" si="44"/>
        <v>0</v>
      </c>
      <c r="AL98" s="93" t="e">
        <f>AK98/AC98*100</f>
        <v>#DIV/0!</v>
      </c>
    </row>
    <row r="99" spans="1:38" ht="30" customHeight="1">
      <c r="A99" s="62" t="s">
        <v>112</v>
      </c>
      <c r="B99" s="147" t="s">
        <v>113</v>
      </c>
      <c r="C99" s="138"/>
      <c r="D99" s="138"/>
      <c r="E99" s="65"/>
      <c r="F99" s="65"/>
      <c r="G99" s="66"/>
      <c r="H99" s="131"/>
      <c r="I99" s="131"/>
      <c r="J99" s="96"/>
      <c r="K99" s="96"/>
      <c r="L99" s="96"/>
      <c r="M99" s="97"/>
      <c r="N99" s="97"/>
      <c r="O99" s="97"/>
      <c r="P99" s="97"/>
      <c r="Q99" s="97"/>
      <c r="R99" s="97"/>
      <c r="S99" s="73"/>
      <c r="T99" s="91"/>
      <c r="U99" s="144"/>
      <c r="V99" s="133"/>
      <c r="W99" s="133"/>
      <c r="X99" s="97"/>
      <c r="Y99" s="97"/>
      <c r="Z99" s="97"/>
      <c r="AA99" s="73"/>
      <c r="AB99" s="91"/>
      <c r="AC99" s="92">
        <f t="shared" si="37"/>
        <v>0</v>
      </c>
      <c r="AD99" s="106"/>
      <c r="AE99" s="72"/>
      <c r="AF99" s="106"/>
      <c r="AG99" s="97"/>
      <c r="AH99" s="97"/>
      <c r="AI99" s="97"/>
      <c r="AJ99" s="78"/>
      <c r="AK99" s="92">
        <f t="shared" si="44"/>
        <v>0</v>
      </c>
      <c r="AL99" s="93"/>
    </row>
    <row r="100" spans="1:38" ht="29.25" customHeight="1">
      <c r="A100" s="62"/>
      <c r="B100" s="147" t="s">
        <v>114</v>
      </c>
      <c r="C100" s="138"/>
      <c r="D100" s="138"/>
      <c r="E100" s="65"/>
      <c r="F100" s="65"/>
      <c r="G100" s="66" t="s">
        <v>115</v>
      </c>
      <c r="H100" s="131"/>
      <c r="I100" s="131"/>
      <c r="J100" s="96"/>
      <c r="K100" s="96"/>
      <c r="L100" s="96"/>
      <c r="M100" s="97"/>
      <c r="N100" s="97"/>
      <c r="O100" s="97"/>
      <c r="P100" s="97"/>
      <c r="Q100" s="97"/>
      <c r="R100" s="97"/>
      <c r="S100" s="73">
        <v>6511</v>
      </c>
      <c r="T100" s="91">
        <f>S100/G100*100</f>
        <v>26.661479873879042</v>
      </c>
      <c r="U100" s="144"/>
      <c r="V100" s="133"/>
      <c r="W100" s="133"/>
      <c r="X100" s="97"/>
      <c r="Y100" s="97"/>
      <c r="Z100" s="97"/>
      <c r="AA100" s="73"/>
      <c r="AB100" s="91"/>
      <c r="AC100" s="92">
        <f t="shared" si="37"/>
        <v>24421</v>
      </c>
      <c r="AD100" s="106"/>
      <c r="AE100" s="72"/>
      <c r="AF100" s="106"/>
      <c r="AG100" s="97"/>
      <c r="AH100" s="97"/>
      <c r="AI100" s="97"/>
      <c r="AJ100" s="78"/>
      <c r="AK100" s="92">
        <f t="shared" si="44"/>
        <v>6511</v>
      </c>
      <c r="AL100" s="93">
        <f>AK100/AC100*100</f>
        <v>26.661479873879042</v>
      </c>
    </row>
    <row r="101" spans="1:38" ht="20.25" hidden="1">
      <c r="A101" s="62"/>
      <c r="B101" s="63"/>
      <c r="C101" s="138"/>
      <c r="D101" s="138"/>
      <c r="E101" s="65"/>
      <c r="F101" s="65"/>
      <c r="G101" s="66"/>
      <c r="H101" s="131"/>
      <c r="I101" s="131"/>
      <c r="J101" s="96"/>
      <c r="K101" s="96"/>
      <c r="L101" s="96"/>
      <c r="M101" s="97"/>
      <c r="N101" s="97"/>
      <c r="O101" s="97"/>
      <c r="P101" s="97"/>
      <c r="Q101" s="97"/>
      <c r="R101" s="97"/>
      <c r="S101" s="73"/>
      <c r="T101" s="91" t="e">
        <f>S101/G101*100</f>
        <v>#DIV/0!</v>
      </c>
      <c r="U101" s="144"/>
      <c r="V101" s="133"/>
      <c r="W101" s="133"/>
      <c r="X101" s="97"/>
      <c r="Y101" s="97"/>
      <c r="Z101" s="97"/>
      <c r="AA101" s="73"/>
      <c r="AB101" s="91" t="e">
        <f>AA101/U101*100</f>
        <v>#DIV/0!</v>
      </c>
      <c r="AC101" s="92">
        <f t="shared" si="37"/>
        <v>0</v>
      </c>
      <c r="AD101" s="106"/>
      <c r="AE101" s="72"/>
      <c r="AF101" s="106"/>
      <c r="AG101" s="97"/>
      <c r="AH101" s="97"/>
      <c r="AI101" s="97"/>
      <c r="AJ101" s="78"/>
      <c r="AK101" s="92">
        <f t="shared" si="44"/>
        <v>0</v>
      </c>
      <c r="AL101" s="93" t="e">
        <f>AK101/AC101*100</f>
        <v>#DIV/0!</v>
      </c>
    </row>
    <row r="102" spans="1:38" ht="20.25" hidden="1">
      <c r="A102" s="62"/>
      <c r="B102" s="63"/>
      <c r="C102" s="138"/>
      <c r="D102" s="138"/>
      <c r="E102" s="65"/>
      <c r="F102" s="65"/>
      <c r="G102" s="66"/>
      <c r="H102" s="131"/>
      <c r="I102" s="131"/>
      <c r="J102" s="96"/>
      <c r="K102" s="96"/>
      <c r="L102" s="96"/>
      <c r="M102" s="97"/>
      <c r="N102" s="97"/>
      <c r="O102" s="97"/>
      <c r="P102" s="97"/>
      <c r="Q102" s="97"/>
      <c r="R102" s="97"/>
      <c r="S102" s="73"/>
      <c r="T102" s="91" t="e">
        <f>S102/G102*100</f>
        <v>#DIV/0!</v>
      </c>
      <c r="U102" s="144"/>
      <c r="V102" s="133"/>
      <c r="W102" s="133"/>
      <c r="X102" s="97"/>
      <c r="Y102" s="97"/>
      <c r="Z102" s="97"/>
      <c r="AA102" s="73"/>
      <c r="AB102" s="91" t="e">
        <f>AA102/U102*100</f>
        <v>#DIV/0!</v>
      </c>
      <c r="AC102" s="92">
        <f t="shared" si="37"/>
        <v>0</v>
      </c>
      <c r="AD102" s="106"/>
      <c r="AE102" s="72"/>
      <c r="AF102" s="106"/>
      <c r="AG102" s="97"/>
      <c r="AH102" s="97"/>
      <c r="AI102" s="97"/>
      <c r="AJ102" s="78"/>
      <c r="AK102" s="92">
        <f t="shared" si="44"/>
        <v>0</v>
      </c>
      <c r="AL102" s="93" t="e">
        <f>AK102/AC102*100</f>
        <v>#DIV/0!</v>
      </c>
    </row>
    <row r="103" spans="1:38" ht="20.25" hidden="1">
      <c r="A103" s="62"/>
      <c r="B103" s="63"/>
      <c r="C103" s="138"/>
      <c r="D103" s="138"/>
      <c r="E103" s="65"/>
      <c r="F103" s="65"/>
      <c r="G103" s="66"/>
      <c r="H103" s="131"/>
      <c r="I103" s="131"/>
      <c r="J103" s="96"/>
      <c r="K103" s="96"/>
      <c r="L103" s="96"/>
      <c r="M103" s="97"/>
      <c r="N103" s="97"/>
      <c r="O103" s="97"/>
      <c r="P103" s="97"/>
      <c r="Q103" s="97"/>
      <c r="R103" s="97"/>
      <c r="S103" s="73"/>
      <c r="T103" s="91" t="e">
        <f>S103/G103*100</f>
        <v>#DIV/0!</v>
      </c>
      <c r="U103" s="144"/>
      <c r="V103" s="133"/>
      <c r="W103" s="133"/>
      <c r="X103" s="97"/>
      <c r="Y103" s="97"/>
      <c r="Z103" s="97"/>
      <c r="AA103" s="73"/>
      <c r="AB103" s="91" t="e">
        <f>AA103/U103*100</f>
        <v>#DIV/0!</v>
      </c>
      <c r="AC103" s="92">
        <f t="shared" si="37"/>
        <v>0</v>
      </c>
      <c r="AD103" s="106"/>
      <c r="AE103" s="72"/>
      <c r="AF103" s="106"/>
      <c r="AG103" s="97"/>
      <c r="AH103" s="97"/>
      <c r="AI103" s="97"/>
      <c r="AJ103" s="78"/>
      <c r="AK103" s="92">
        <f t="shared" si="44"/>
        <v>0</v>
      </c>
      <c r="AL103" s="93" t="e">
        <f>AK103/AC103*100</f>
        <v>#DIV/0!</v>
      </c>
    </row>
    <row r="104" spans="1:38" ht="20.25">
      <c r="A104" s="62"/>
      <c r="B104" s="147" t="s">
        <v>116</v>
      </c>
      <c r="C104" s="138"/>
      <c r="D104" s="138"/>
      <c r="E104" s="65"/>
      <c r="F104" s="65"/>
      <c r="G104" s="66"/>
      <c r="H104" s="131"/>
      <c r="I104" s="131"/>
      <c r="J104" s="96"/>
      <c r="K104" s="96"/>
      <c r="L104" s="96"/>
      <c r="M104" s="97"/>
      <c r="N104" s="97"/>
      <c r="O104" s="97"/>
      <c r="P104" s="97"/>
      <c r="Q104" s="97"/>
      <c r="R104" s="97"/>
      <c r="S104" s="73"/>
      <c r="T104" s="91"/>
      <c r="U104" s="144"/>
      <c r="V104" s="133"/>
      <c r="W104" s="133"/>
      <c r="X104" s="97"/>
      <c r="Y104" s="97"/>
      <c r="Z104" s="97"/>
      <c r="AA104" s="73"/>
      <c r="AB104" s="91"/>
      <c r="AC104" s="92">
        <f t="shared" si="37"/>
        <v>0</v>
      </c>
      <c r="AD104" s="106"/>
      <c r="AE104" s="72"/>
      <c r="AF104" s="106"/>
      <c r="AG104" s="97"/>
      <c r="AH104" s="97"/>
      <c r="AI104" s="97"/>
      <c r="AJ104" s="78"/>
      <c r="AK104" s="92">
        <f t="shared" si="44"/>
        <v>0</v>
      </c>
      <c r="AL104" s="93"/>
    </row>
    <row r="105" spans="1:38" ht="27.75" customHeight="1">
      <c r="A105" s="62"/>
      <c r="B105" s="147" t="s">
        <v>117</v>
      </c>
      <c r="C105" s="138"/>
      <c r="D105" s="138"/>
      <c r="E105" s="115"/>
      <c r="F105" s="115"/>
      <c r="G105" s="116" t="s">
        <v>118</v>
      </c>
      <c r="H105" s="154"/>
      <c r="I105" s="154"/>
      <c r="J105" s="155"/>
      <c r="K105" s="155"/>
      <c r="L105" s="155"/>
      <c r="M105" s="156"/>
      <c r="N105" s="156"/>
      <c r="O105" s="156"/>
      <c r="P105" s="156"/>
      <c r="Q105" s="156"/>
      <c r="R105" s="156"/>
      <c r="S105" s="120">
        <v>74</v>
      </c>
      <c r="T105" s="91">
        <f aca="true" t="shared" si="48" ref="T105:T136">S105/G105*100</f>
        <v>17.16937354988399</v>
      </c>
      <c r="U105" s="157" t="s">
        <v>119</v>
      </c>
      <c r="V105" s="133"/>
      <c r="W105" s="133"/>
      <c r="X105" s="97"/>
      <c r="Y105" s="97"/>
      <c r="Z105" s="97"/>
      <c r="AA105" s="73">
        <v>6193</v>
      </c>
      <c r="AB105" s="91">
        <f aca="true" t="shared" si="49" ref="AB105:AB136">AA105/U105*100</f>
        <v>27.634984381972334</v>
      </c>
      <c r="AC105" s="124">
        <f t="shared" si="37"/>
        <v>22841</v>
      </c>
      <c r="AD105" s="159"/>
      <c r="AE105" s="123"/>
      <c r="AF105" s="159"/>
      <c r="AG105" s="156"/>
      <c r="AH105" s="156"/>
      <c r="AI105" s="156"/>
      <c r="AJ105" s="125"/>
      <c r="AK105" s="124">
        <f t="shared" si="44"/>
        <v>6267</v>
      </c>
      <c r="AL105" s="126">
        <f aca="true" t="shared" si="50" ref="AL105:AL136">AK105/AC105*100</f>
        <v>27.43750273630752</v>
      </c>
    </row>
    <row r="106" spans="1:38" ht="47.25" customHeight="1" hidden="1">
      <c r="A106" s="48"/>
      <c r="B106" s="49"/>
      <c r="C106" s="130"/>
      <c r="D106" s="130"/>
      <c r="E106" s="130"/>
      <c r="F106" s="130"/>
      <c r="G106" s="107"/>
      <c r="H106" s="107">
        <f aca="true" t="shared" si="51" ref="H106:R106">H167+H169</f>
        <v>0</v>
      </c>
      <c r="I106" s="107">
        <f t="shared" si="51"/>
        <v>0</v>
      </c>
      <c r="J106" s="107">
        <f t="shared" si="51"/>
        <v>0</v>
      </c>
      <c r="K106" s="107">
        <f t="shared" si="51"/>
        <v>0</v>
      </c>
      <c r="L106" s="107">
        <f t="shared" si="51"/>
        <v>0</v>
      </c>
      <c r="M106" s="107">
        <f t="shared" si="51"/>
        <v>0</v>
      </c>
      <c r="N106" s="107">
        <f t="shared" si="51"/>
        <v>0</v>
      </c>
      <c r="O106" s="107">
        <f t="shared" si="51"/>
        <v>0</v>
      </c>
      <c r="P106" s="107">
        <f t="shared" si="51"/>
        <v>0</v>
      </c>
      <c r="Q106" s="107">
        <f t="shared" si="51"/>
        <v>0</v>
      </c>
      <c r="R106" s="107">
        <f t="shared" si="51"/>
        <v>0</v>
      </c>
      <c r="S106" s="107"/>
      <c r="T106" s="53" t="e">
        <f t="shared" si="48"/>
        <v>#DIV/0!</v>
      </c>
      <c r="U106" s="107"/>
      <c r="V106" s="107">
        <f>V168</f>
        <v>0</v>
      </c>
      <c r="W106" s="107">
        <f>W168</f>
        <v>0</v>
      </c>
      <c r="X106" s="107">
        <f>X168</f>
        <v>0</v>
      </c>
      <c r="Y106" s="107">
        <f>Y168</f>
        <v>0</v>
      </c>
      <c r="Z106" s="107">
        <f>Z168</f>
        <v>0</v>
      </c>
      <c r="AA106" s="107"/>
      <c r="AB106" s="160" t="e">
        <f t="shared" si="49"/>
        <v>#DIV/0!</v>
      </c>
      <c r="AC106" s="52">
        <f t="shared" si="37"/>
        <v>0</v>
      </c>
      <c r="AD106" s="107">
        <f aca="true" t="shared" si="52" ref="AD106:AJ106">AD167+AD169</f>
        <v>0</v>
      </c>
      <c r="AE106" s="107">
        <f t="shared" si="52"/>
        <v>0</v>
      </c>
      <c r="AF106" s="107">
        <f t="shared" si="52"/>
        <v>0</v>
      </c>
      <c r="AG106" s="107">
        <f t="shared" si="52"/>
        <v>0</v>
      </c>
      <c r="AH106" s="107">
        <f t="shared" si="52"/>
        <v>0</v>
      </c>
      <c r="AI106" s="107">
        <f t="shared" si="52"/>
        <v>0</v>
      </c>
      <c r="AJ106" s="107">
        <f t="shared" si="52"/>
        <v>0</v>
      </c>
      <c r="AK106" s="52">
        <f t="shared" si="44"/>
        <v>0</v>
      </c>
      <c r="AL106" s="54" t="e">
        <f t="shared" si="50"/>
        <v>#DIV/0!</v>
      </c>
    </row>
    <row r="107" spans="1:38" ht="16.5" customHeight="1" hidden="1">
      <c r="A107" s="62"/>
      <c r="B107" s="63"/>
      <c r="C107" s="130"/>
      <c r="D107" s="130"/>
      <c r="E107" s="130"/>
      <c r="F107" s="130"/>
      <c r="G107" s="66"/>
      <c r="H107" s="131"/>
      <c r="I107" s="131"/>
      <c r="J107" s="96"/>
      <c r="K107" s="96"/>
      <c r="L107" s="96"/>
      <c r="M107" s="97"/>
      <c r="N107" s="97"/>
      <c r="O107" s="97"/>
      <c r="P107" s="97"/>
      <c r="Q107" s="97"/>
      <c r="R107" s="97"/>
      <c r="S107" s="73"/>
      <c r="T107" s="53" t="e">
        <f t="shared" si="48"/>
        <v>#DIV/0!</v>
      </c>
      <c r="U107" s="144"/>
      <c r="V107" s="133"/>
      <c r="W107" s="133"/>
      <c r="X107" s="97"/>
      <c r="Y107" s="97"/>
      <c r="Z107" s="97"/>
      <c r="AA107" s="73"/>
      <c r="AB107" s="160" t="e">
        <f t="shared" si="49"/>
        <v>#DIV/0!</v>
      </c>
      <c r="AC107" s="52">
        <f t="shared" si="37"/>
        <v>0</v>
      </c>
      <c r="AD107" s="106"/>
      <c r="AE107" s="72"/>
      <c r="AF107" s="106"/>
      <c r="AG107" s="97"/>
      <c r="AH107" s="97"/>
      <c r="AI107" s="97"/>
      <c r="AJ107" s="78"/>
      <c r="AK107" s="52">
        <f t="shared" si="44"/>
        <v>0</v>
      </c>
      <c r="AL107" s="54" t="e">
        <f t="shared" si="50"/>
        <v>#DIV/0!</v>
      </c>
    </row>
    <row r="108" spans="1:38" ht="18" customHeight="1" hidden="1">
      <c r="A108" s="62"/>
      <c r="B108" s="63"/>
      <c r="C108" s="130"/>
      <c r="D108" s="130"/>
      <c r="E108" s="130"/>
      <c r="F108" s="130"/>
      <c r="G108" s="66"/>
      <c r="H108" s="131"/>
      <c r="I108" s="131"/>
      <c r="J108" s="96"/>
      <c r="K108" s="96"/>
      <c r="L108" s="96"/>
      <c r="M108" s="97"/>
      <c r="N108" s="97"/>
      <c r="O108" s="97"/>
      <c r="P108" s="97"/>
      <c r="Q108" s="97"/>
      <c r="R108" s="97"/>
      <c r="S108" s="73"/>
      <c r="T108" s="53" t="e">
        <f t="shared" si="48"/>
        <v>#DIV/0!</v>
      </c>
      <c r="U108" s="144"/>
      <c r="V108" s="133"/>
      <c r="W108" s="133"/>
      <c r="X108" s="97"/>
      <c r="Y108" s="97"/>
      <c r="Z108" s="97"/>
      <c r="AA108" s="73"/>
      <c r="AB108" s="160" t="e">
        <f t="shared" si="49"/>
        <v>#DIV/0!</v>
      </c>
      <c r="AC108" s="52">
        <f t="shared" si="37"/>
        <v>0</v>
      </c>
      <c r="AD108" s="106"/>
      <c r="AE108" s="72"/>
      <c r="AF108" s="106"/>
      <c r="AG108" s="97"/>
      <c r="AH108" s="97"/>
      <c r="AI108" s="97"/>
      <c r="AJ108" s="78"/>
      <c r="AK108" s="52">
        <f t="shared" si="44"/>
        <v>0</v>
      </c>
      <c r="AL108" s="54" t="e">
        <f t="shared" si="50"/>
        <v>#DIV/0!</v>
      </c>
    </row>
    <row r="109" spans="1:38" ht="15.75" customHeight="1" hidden="1">
      <c r="A109" s="62"/>
      <c r="B109" s="63"/>
      <c r="C109" s="130"/>
      <c r="D109" s="130"/>
      <c r="E109" s="130"/>
      <c r="F109" s="130"/>
      <c r="G109" s="66"/>
      <c r="H109" s="110"/>
      <c r="I109" s="110"/>
      <c r="J109" s="96"/>
      <c r="K109" s="96"/>
      <c r="L109" s="96"/>
      <c r="M109" s="110"/>
      <c r="N109" s="110"/>
      <c r="O109" s="110"/>
      <c r="P109" s="110"/>
      <c r="Q109" s="110"/>
      <c r="R109" s="110"/>
      <c r="S109" s="73"/>
      <c r="T109" s="53" t="e">
        <f t="shared" si="48"/>
        <v>#DIV/0!</v>
      </c>
      <c r="U109" s="144"/>
      <c r="V109" s="106"/>
      <c r="W109" s="72"/>
      <c r="X109" s="110"/>
      <c r="Y109" s="110"/>
      <c r="Z109" s="110"/>
      <c r="AA109" s="73"/>
      <c r="AB109" s="160" t="e">
        <f t="shared" si="49"/>
        <v>#DIV/0!</v>
      </c>
      <c r="AC109" s="52">
        <f t="shared" si="37"/>
        <v>0</v>
      </c>
      <c r="AD109" s="106"/>
      <c r="AE109" s="72"/>
      <c r="AF109" s="106"/>
      <c r="AG109" s="110"/>
      <c r="AH109" s="110"/>
      <c r="AI109" s="110"/>
      <c r="AJ109" s="125"/>
      <c r="AK109" s="52">
        <f t="shared" si="44"/>
        <v>0</v>
      </c>
      <c r="AL109" s="54" t="e">
        <f t="shared" si="50"/>
        <v>#DIV/0!</v>
      </c>
    </row>
    <row r="110" spans="1:38" ht="12.75" customHeight="1" hidden="1">
      <c r="A110" s="161"/>
      <c r="B110" s="162"/>
      <c r="C110" s="130"/>
      <c r="D110" s="130"/>
      <c r="E110" s="130"/>
      <c r="F110" s="130"/>
      <c r="G110" s="140"/>
      <c r="H110" s="131"/>
      <c r="I110" s="131"/>
      <c r="J110" s="96"/>
      <c r="K110" s="96"/>
      <c r="L110" s="96"/>
      <c r="M110" s="97"/>
      <c r="N110" s="97"/>
      <c r="O110" s="97"/>
      <c r="P110" s="97"/>
      <c r="Q110" s="97"/>
      <c r="R110" s="97"/>
      <c r="S110" s="73"/>
      <c r="T110" s="53" t="e">
        <f t="shared" si="48"/>
        <v>#DIV/0!</v>
      </c>
      <c r="U110" s="140"/>
      <c r="V110" s="133"/>
      <c r="W110" s="163"/>
      <c r="X110" s="97"/>
      <c r="Y110" s="97"/>
      <c r="Z110" s="97"/>
      <c r="AA110" s="73"/>
      <c r="AB110" s="160" t="e">
        <f t="shared" si="49"/>
        <v>#DIV/0!</v>
      </c>
      <c r="AC110" s="52">
        <f t="shared" si="37"/>
        <v>0</v>
      </c>
      <c r="AD110" s="106"/>
      <c r="AE110" s="72"/>
      <c r="AF110" s="106"/>
      <c r="AG110" s="97"/>
      <c r="AH110" s="97"/>
      <c r="AI110" s="97"/>
      <c r="AJ110" s="78"/>
      <c r="AK110" s="52">
        <f t="shared" si="44"/>
        <v>0</v>
      </c>
      <c r="AL110" s="54" t="e">
        <f t="shared" si="50"/>
        <v>#DIV/0!</v>
      </c>
    </row>
    <row r="111" spans="1:38" ht="13.5" customHeight="1" hidden="1">
      <c r="A111" s="161"/>
      <c r="B111" s="162"/>
      <c r="C111" s="130"/>
      <c r="D111" s="130"/>
      <c r="E111" s="130"/>
      <c r="F111" s="130"/>
      <c r="G111" s="140"/>
      <c r="H111" s="131"/>
      <c r="I111" s="131"/>
      <c r="J111" s="96"/>
      <c r="K111" s="96"/>
      <c r="L111" s="96"/>
      <c r="M111" s="97"/>
      <c r="N111" s="97"/>
      <c r="O111" s="97"/>
      <c r="P111" s="97"/>
      <c r="Q111" s="97"/>
      <c r="R111" s="97"/>
      <c r="S111" s="73"/>
      <c r="T111" s="53" t="e">
        <f t="shared" si="48"/>
        <v>#DIV/0!</v>
      </c>
      <c r="U111" s="140"/>
      <c r="V111" s="133"/>
      <c r="W111" s="163"/>
      <c r="X111" s="97"/>
      <c r="Y111" s="97"/>
      <c r="Z111" s="97"/>
      <c r="AA111" s="73"/>
      <c r="AB111" s="160" t="e">
        <f t="shared" si="49"/>
        <v>#DIV/0!</v>
      </c>
      <c r="AC111" s="52">
        <f t="shared" si="37"/>
        <v>0</v>
      </c>
      <c r="AD111" s="106"/>
      <c r="AE111" s="72"/>
      <c r="AF111" s="106"/>
      <c r="AG111" s="97"/>
      <c r="AH111" s="97"/>
      <c r="AI111" s="97"/>
      <c r="AJ111" s="78"/>
      <c r="AK111" s="52">
        <f t="shared" si="44"/>
        <v>0</v>
      </c>
      <c r="AL111" s="54" t="e">
        <f t="shared" si="50"/>
        <v>#DIV/0!</v>
      </c>
    </row>
    <row r="112" spans="1:38" ht="13.5" customHeight="1" hidden="1">
      <c r="A112" s="161"/>
      <c r="B112" s="164"/>
      <c r="C112" s="130"/>
      <c r="D112" s="130"/>
      <c r="E112" s="130"/>
      <c r="F112" s="130"/>
      <c r="G112" s="144"/>
      <c r="H112" s="131"/>
      <c r="I112" s="110"/>
      <c r="J112" s="96"/>
      <c r="K112" s="68"/>
      <c r="L112" s="96"/>
      <c r="M112" s="97"/>
      <c r="N112" s="97"/>
      <c r="O112" s="97"/>
      <c r="P112" s="97"/>
      <c r="Q112" s="97"/>
      <c r="R112" s="97"/>
      <c r="S112" s="73"/>
      <c r="T112" s="53" t="e">
        <f t="shared" si="48"/>
        <v>#DIV/0!</v>
      </c>
      <c r="U112" s="144"/>
      <c r="V112" s="106"/>
      <c r="W112" s="72"/>
      <c r="X112" s="97"/>
      <c r="Y112" s="97"/>
      <c r="Z112" s="97"/>
      <c r="AA112" s="73"/>
      <c r="AB112" s="160" t="e">
        <f t="shared" si="49"/>
        <v>#DIV/0!</v>
      </c>
      <c r="AC112" s="52">
        <f t="shared" si="37"/>
        <v>0</v>
      </c>
      <c r="AD112" s="106"/>
      <c r="AE112" s="72"/>
      <c r="AF112" s="106"/>
      <c r="AG112" s="97"/>
      <c r="AH112" s="97"/>
      <c r="AI112" s="97"/>
      <c r="AJ112" s="74"/>
      <c r="AK112" s="52">
        <f t="shared" si="44"/>
        <v>0</v>
      </c>
      <c r="AL112" s="54" t="e">
        <f t="shared" si="50"/>
        <v>#DIV/0!</v>
      </c>
    </row>
    <row r="113" spans="1:38" ht="25.5" customHeight="1" hidden="1">
      <c r="A113" s="76"/>
      <c r="B113" s="165"/>
      <c r="C113" s="130"/>
      <c r="D113" s="130"/>
      <c r="E113" s="65"/>
      <c r="F113" s="65"/>
      <c r="G113" s="140"/>
      <c r="H113" s="131"/>
      <c r="I113" s="110"/>
      <c r="J113" s="96"/>
      <c r="K113" s="96"/>
      <c r="L113" s="96"/>
      <c r="M113" s="97"/>
      <c r="N113" s="97"/>
      <c r="O113" s="97"/>
      <c r="P113" s="97"/>
      <c r="Q113" s="97"/>
      <c r="R113" s="97"/>
      <c r="S113" s="73"/>
      <c r="T113" s="53" t="e">
        <f t="shared" si="48"/>
        <v>#DIV/0!</v>
      </c>
      <c r="U113" s="140"/>
      <c r="V113" s="133"/>
      <c r="W113" s="133"/>
      <c r="X113" s="97"/>
      <c r="Y113" s="97"/>
      <c r="Z113" s="97"/>
      <c r="AA113" s="73"/>
      <c r="AB113" s="160" t="e">
        <f t="shared" si="49"/>
        <v>#DIV/0!</v>
      </c>
      <c r="AC113" s="52">
        <f t="shared" si="37"/>
        <v>0</v>
      </c>
      <c r="AD113" s="106"/>
      <c r="AE113" s="72"/>
      <c r="AF113" s="106"/>
      <c r="AG113" s="97"/>
      <c r="AH113" s="97"/>
      <c r="AI113" s="97"/>
      <c r="AJ113" s="78"/>
      <c r="AK113" s="52">
        <f t="shared" si="44"/>
        <v>0</v>
      </c>
      <c r="AL113" s="54" t="e">
        <f t="shared" si="50"/>
        <v>#DIV/0!</v>
      </c>
    </row>
    <row r="114" spans="1:38" ht="15.75" customHeight="1" hidden="1">
      <c r="A114" s="111"/>
      <c r="B114" s="166"/>
      <c r="C114" s="64"/>
      <c r="D114" s="64"/>
      <c r="E114" s="65"/>
      <c r="F114" s="65"/>
      <c r="G114" s="66"/>
      <c r="H114" s="67"/>
      <c r="I114" s="67"/>
      <c r="J114" s="68"/>
      <c r="K114" s="68"/>
      <c r="L114" s="68"/>
      <c r="M114" s="67"/>
      <c r="N114" s="67"/>
      <c r="O114" s="67"/>
      <c r="P114" s="67"/>
      <c r="Q114" s="67"/>
      <c r="R114" s="67"/>
      <c r="S114" s="73"/>
      <c r="T114" s="53" t="e">
        <f t="shared" si="48"/>
        <v>#DIV/0!</v>
      </c>
      <c r="U114" s="66"/>
      <c r="V114" s="71"/>
      <c r="W114" s="72"/>
      <c r="X114" s="67"/>
      <c r="Y114" s="67"/>
      <c r="Z114" s="67"/>
      <c r="AA114" s="73"/>
      <c r="AB114" s="160" t="e">
        <f t="shared" si="49"/>
        <v>#DIV/0!</v>
      </c>
      <c r="AC114" s="52">
        <f aca="true" t="shared" si="53" ref="AC114:AC145">G114+U114</f>
        <v>0</v>
      </c>
      <c r="AD114" s="71"/>
      <c r="AE114" s="72"/>
      <c r="AF114" s="71"/>
      <c r="AG114" s="67"/>
      <c r="AH114" s="67"/>
      <c r="AI114" s="67"/>
      <c r="AJ114" s="74"/>
      <c r="AK114" s="52">
        <f t="shared" si="44"/>
        <v>0</v>
      </c>
      <c r="AL114" s="54" t="e">
        <f t="shared" si="50"/>
        <v>#DIV/0!</v>
      </c>
    </row>
    <row r="115" spans="1:38" ht="15.75" customHeight="1" hidden="1">
      <c r="A115" s="76"/>
      <c r="B115" s="98"/>
      <c r="C115" s="64"/>
      <c r="D115" s="64"/>
      <c r="E115" s="65"/>
      <c r="F115" s="65"/>
      <c r="G115" s="66"/>
      <c r="H115" s="67"/>
      <c r="I115" s="67"/>
      <c r="J115" s="68"/>
      <c r="K115" s="68"/>
      <c r="L115" s="68"/>
      <c r="M115" s="69"/>
      <c r="N115" s="69"/>
      <c r="O115" s="69"/>
      <c r="P115" s="69"/>
      <c r="Q115" s="69"/>
      <c r="R115" s="69"/>
      <c r="S115" s="73"/>
      <c r="T115" s="53" t="e">
        <f t="shared" si="48"/>
        <v>#DIV/0!</v>
      </c>
      <c r="U115" s="66"/>
      <c r="V115" s="71"/>
      <c r="W115" s="72"/>
      <c r="X115" s="69"/>
      <c r="Y115" s="69"/>
      <c r="Z115" s="69"/>
      <c r="AA115" s="73"/>
      <c r="AB115" s="160" t="e">
        <f t="shared" si="49"/>
        <v>#DIV/0!</v>
      </c>
      <c r="AC115" s="52">
        <f t="shared" si="53"/>
        <v>0</v>
      </c>
      <c r="AD115" s="71"/>
      <c r="AE115" s="72"/>
      <c r="AF115" s="71"/>
      <c r="AG115" s="69"/>
      <c r="AH115" s="69"/>
      <c r="AI115" s="69"/>
      <c r="AJ115" s="74"/>
      <c r="AK115" s="52">
        <f t="shared" si="44"/>
        <v>0</v>
      </c>
      <c r="AL115" s="54" t="e">
        <f t="shared" si="50"/>
        <v>#DIV/0!</v>
      </c>
    </row>
    <row r="116" spans="1:38" ht="15.75" customHeight="1" hidden="1">
      <c r="A116" s="76"/>
      <c r="B116" s="98"/>
      <c r="C116" s="64"/>
      <c r="D116" s="64"/>
      <c r="E116" s="64"/>
      <c r="F116" s="64"/>
      <c r="G116" s="66"/>
      <c r="H116" s="67"/>
      <c r="I116" s="67"/>
      <c r="J116" s="68"/>
      <c r="K116" s="68"/>
      <c r="L116" s="68"/>
      <c r="M116" s="69"/>
      <c r="N116" s="69"/>
      <c r="O116" s="69"/>
      <c r="P116" s="69"/>
      <c r="Q116" s="69"/>
      <c r="R116" s="69"/>
      <c r="S116" s="73"/>
      <c r="T116" s="53" t="e">
        <f t="shared" si="48"/>
        <v>#DIV/0!</v>
      </c>
      <c r="U116" s="66"/>
      <c r="V116" s="71"/>
      <c r="W116" s="133"/>
      <c r="X116" s="69"/>
      <c r="Y116" s="69"/>
      <c r="Z116" s="69"/>
      <c r="AA116" s="73"/>
      <c r="AB116" s="160" t="e">
        <f t="shared" si="49"/>
        <v>#DIV/0!</v>
      </c>
      <c r="AC116" s="52">
        <f t="shared" si="53"/>
        <v>0</v>
      </c>
      <c r="AD116" s="71"/>
      <c r="AE116" s="72"/>
      <c r="AF116" s="71"/>
      <c r="AG116" s="69"/>
      <c r="AH116" s="69"/>
      <c r="AI116" s="69"/>
      <c r="AJ116" s="74"/>
      <c r="AK116" s="52">
        <f t="shared" si="44"/>
        <v>0</v>
      </c>
      <c r="AL116" s="54" t="e">
        <f t="shared" si="50"/>
        <v>#DIV/0!</v>
      </c>
    </row>
    <row r="117" spans="1:38" ht="24.75" customHeight="1" hidden="1">
      <c r="A117" s="76"/>
      <c r="B117" s="167"/>
      <c r="C117" s="64"/>
      <c r="D117" s="64"/>
      <c r="E117" s="65"/>
      <c r="F117" s="65"/>
      <c r="G117" s="66"/>
      <c r="H117" s="67"/>
      <c r="I117" s="67"/>
      <c r="J117" s="68"/>
      <c r="K117" s="68"/>
      <c r="L117" s="68"/>
      <c r="M117" s="69"/>
      <c r="N117" s="69"/>
      <c r="O117" s="69"/>
      <c r="P117" s="69"/>
      <c r="Q117" s="69"/>
      <c r="R117" s="69"/>
      <c r="S117" s="73"/>
      <c r="T117" s="53" t="e">
        <f t="shared" si="48"/>
        <v>#DIV/0!</v>
      </c>
      <c r="U117" s="66"/>
      <c r="V117" s="71"/>
      <c r="W117" s="72"/>
      <c r="X117" s="69"/>
      <c r="Y117" s="69"/>
      <c r="Z117" s="69"/>
      <c r="AA117" s="73"/>
      <c r="AB117" s="160" t="e">
        <f t="shared" si="49"/>
        <v>#DIV/0!</v>
      </c>
      <c r="AC117" s="52">
        <f t="shared" si="53"/>
        <v>0</v>
      </c>
      <c r="AD117" s="71"/>
      <c r="AE117" s="72"/>
      <c r="AF117" s="71"/>
      <c r="AG117" s="69"/>
      <c r="AH117" s="69"/>
      <c r="AI117" s="69"/>
      <c r="AJ117" s="74"/>
      <c r="AK117" s="52">
        <f t="shared" si="44"/>
        <v>0</v>
      </c>
      <c r="AL117" s="54" t="e">
        <f t="shared" si="50"/>
        <v>#DIV/0!</v>
      </c>
    </row>
    <row r="118" spans="1:38" ht="15.75" customHeight="1" hidden="1">
      <c r="A118" s="168"/>
      <c r="B118" s="169"/>
      <c r="C118" s="55"/>
      <c r="D118" s="55"/>
      <c r="E118" s="51"/>
      <c r="F118" s="51"/>
      <c r="G118" s="56"/>
      <c r="H118" s="57"/>
      <c r="I118" s="57"/>
      <c r="J118" s="58"/>
      <c r="K118" s="58"/>
      <c r="L118" s="58"/>
      <c r="M118" s="57"/>
      <c r="N118" s="57"/>
      <c r="O118" s="57"/>
      <c r="P118" s="57"/>
      <c r="Q118" s="57"/>
      <c r="R118" s="57"/>
      <c r="S118" s="73"/>
      <c r="T118" s="53" t="e">
        <f t="shared" si="48"/>
        <v>#DIV/0!</v>
      </c>
      <c r="U118" s="56"/>
      <c r="V118" s="60"/>
      <c r="W118" s="60"/>
      <c r="X118" s="57"/>
      <c r="Y118" s="57"/>
      <c r="Z118" s="57"/>
      <c r="AA118" s="73"/>
      <c r="AB118" s="160" t="e">
        <f t="shared" si="49"/>
        <v>#DIV/0!</v>
      </c>
      <c r="AC118" s="52">
        <f t="shared" si="53"/>
        <v>0</v>
      </c>
      <c r="AD118" s="72"/>
      <c r="AE118" s="72"/>
      <c r="AF118" s="72"/>
      <c r="AG118" s="100"/>
      <c r="AH118" s="100"/>
      <c r="AI118" s="100"/>
      <c r="AJ118" s="74"/>
      <c r="AK118" s="52">
        <f t="shared" si="44"/>
        <v>0</v>
      </c>
      <c r="AL118" s="54" t="e">
        <f t="shared" si="50"/>
        <v>#DIV/0!</v>
      </c>
    </row>
    <row r="119" spans="1:38" ht="15.75" customHeight="1" hidden="1">
      <c r="A119" s="111"/>
      <c r="B119" s="166"/>
      <c r="C119" s="64"/>
      <c r="D119" s="64"/>
      <c r="E119" s="65"/>
      <c r="F119" s="65"/>
      <c r="G119" s="66"/>
      <c r="H119" s="67"/>
      <c r="I119" s="67"/>
      <c r="J119" s="68"/>
      <c r="K119" s="68"/>
      <c r="L119" s="68"/>
      <c r="M119" s="67"/>
      <c r="N119" s="67"/>
      <c r="O119" s="67"/>
      <c r="P119" s="67"/>
      <c r="Q119" s="67"/>
      <c r="R119" s="67"/>
      <c r="S119" s="73"/>
      <c r="T119" s="53" t="e">
        <f t="shared" si="48"/>
        <v>#DIV/0!</v>
      </c>
      <c r="U119" s="66"/>
      <c r="V119" s="71"/>
      <c r="W119" s="72"/>
      <c r="X119" s="67"/>
      <c r="Y119" s="67"/>
      <c r="Z119" s="67"/>
      <c r="AA119" s="73"/>
      <c r="AB119" s="160" t="e">
        <f t="shared" si="49"/>
        <v>#DIV/0!</v>
      </c>
      <c r="AC119" s="52">
        <f t="shared" si="53"/>
        <v>0</v>
      </c>
      <c r="AD119" s="71"/>
      <c r="AE119" s="72"/>
      <c r="AF119" s="71"/>
      <c r="AG119" s="67"/>
      <c r="AH119" s="67"/>
      <c r="AI119" s="67"/>
      <c r="AJ119" s="74"/>
      <c r="AK119" s="52">
        <f t="shared" si="44"/>
        <v>0</v>
      </c>
      <c r="AL119" s="54" t="e">
        <f t="shared" si="50"/>
        <v>#DIV/0!</v>
      </c>
    </row>
    <row r="120" spans="1:38" ht="25.5" customHeight="1" hidden="1">
      <c r="A120" s="76"/>
      <c r="B120" s="167"/>
      <c r="C120" s="64"/>
      <c r="D120" s="64"/>
      <c r="E120" s="64"/>
      <c r="F120" s="64"/>
      <c r="G120" s="66"/>
      <c r="H120" s="67"/>
      <c r="I120" s="67"/>
      <c r="J120" s="68"/>
      <c r="K120" s="68"/>
      <c r="L120" s="68"/>
      <c r="M120" s="69"/>
      <c r="N120" s="69"/>
      <c r="O120" s="69"/>
      <c r="P120" s="69"/>
      <c r="Q120" s="69"/>
      <c r="R120" s="69"/>
      <c r="S120" s="73"/>
      <c r="T120" s="53" t="e">
        <f t="shared" si="48"/>
        <v>#DIV/0!</v>
      </c>
      <c r="U120" s="66"/>
      <c r="V120" s="71"/>
      <c r="W120" s="72"/>
      <c r="X120" s="69"/>
      <c r="Y120" s="69"/>
      <c r="Z120" s="69"/>
      <c r="AA120" s="73"/>
      <c r="AB120" s="160" t="e">
        <f t="shared" si="49"/>
        <v>#DIV/0!</v>
      </c>
      <c r="AC120" s="52">
        <f t="shared" si="53"/>
        <v>0</v>
      </c>
      <c r="AD120" s="71"/>
      <c r="AE120" s="72"/>
      <c r="AF120" s="71"/>
      <c r="AG120" s="69"/>
      <c r="AH120" s="69"/>
      <c r="AI120" s="69"/>
      <c r="AJ120" s="78"/>
      <c r="AK120" s="52">
        <f aca="true" t="shared" si="54" ref="AK120:AK151">S120+AA120</f>
        <v>0</v>
      </c>
      <c r="AL120" s="54" t="e">
        <f t="shared" si="50"/>
        <v>#DIV/0!</v>
      </c>
    </row>
    <row r="121" spans="1:38" ht="66.75" customHeight="1" hidden="1">
      <c r="A121" s="79"/>
      <c r="B121" s="170"/>
      <c r="C121" s="64"/>
      <c r="D121" s="64"/>
      <c r="E121" s="65"/>
      <c r="F121" s="65"/>
      <c r="G121" s="66"/>
      <c r="H121" s="67"/>
      <c r="I121" s="67"/>
      <c r="J121" s="68"/>
      <c r="K121" s="68"/>
      <c r="L121" s="68"/>
      <c r="M121" s="69"/>
      <c r="N121" s="69"/>
      <c r="O121" s="69"/>
      <c r="P121" s="69"/>
      <c r="Q121" s="69"/>
      <c r="R121" s="69"/>
      <c r="S121" s="73"/>
      <c r="T121" s="53" t="e">
        <f t="shared" si="48"/>
        <v>#DIV/0!</v>
      </c>
      <c r="U121" s="66"/>
      <c r="V121" s="71"/>
      <c r="W121" s="72"/>
      <c r="X121" s="69"/>
      <c r="Y121" s="69"/>
      <c r="Z121" s="69"/>
      <c r="AA121" s="73"/>
      <c r="AB121" s="160" t="e">
        <f t="shared" si="49"/>
        <v>#DIV/0!</v>
      </c>
      <c r="AC121" s="52">
        <f t="shared" si="53"/>
        <v>0</v>
      </c>
      <c r="AD121" s="71"/>
      <c r="AE121" s="72"/>
      <c r="AF121" s="71"/>
      <c r="AG121" s="69"/>
      <c r="AH121" s="69"/>
      <c r="AI121" s="69"/>
      <c r="AJ121" s="74"/>
      <c r="AK121" s="52">
        <f t="shared" si="54"/>
        <v>0</v>
      </c>
      <c r="AL121" s="54" t="e">
        <f t="shared" si="50"/>
        <v>#DIV/0!</v>
      </c>
    </row>
    <row r="122" spans="1:38" ht="14.25" customHeight="1" hidden="1">
      <c r="A122" s="111"/>
      <c r="B122" s="77"/>
      <c r="C122" s="64"/>
      <c r="D122" s="64"/>
      <c r="E122" s="64"/>
      <c r="F122" s="64"/>
      <c r="G122" s="66"/>
      <c r="H122" s="67"/>
      <c r="I122" s="67"/>
      <c r="J122" s="68"/>
      <c r="K122" s="68"/>
      <c r="L122" s="68"/>
      <c r="M122" s="69"/>
      <c r="N122" s="69"/>
      <c r="O122" s="69"/>
      <c r="P122" s="69"/>
      <c r="Q122" s="69"/>
      <c r="R122" s="69"/>
      <c r="S122" s="73"/>
      <c r="T122" s="53" t="e">
        <f t="shared" si="48"/>
        <v>#DIV/0!</v>
      </c>
      <c r="U122" s="66"/>
      <c r="V122" s="71"/>
      <c r="W122" s="72"/>
      <c r="X122" s="69"/>
      <c r="Y122" s="69"/>
      <c r="Z122" s="69"/>
      <c r="AA122" s="73"/>
      <c r="AB122" s="160" t="e">
        <f t="shared" si="49"/>
        <v>#DIV/0!</v>
      </c>
      <c r="AC122" s="52">
        <f t="shared" si="53"/>
        <v>0</v>
      </c>
      <c r="AD122" s="71"/>
      <c r="AE122" s="72"/>
      <c r="AF122" s="71"/>
      <c r="AG122" s="69"/>
      <c r="AH122" s="69"/>
      <c r="AI122" s="69"/>
      <c r="AJ122" s="78"/>
      <c r="AK122" s="52">
        <f t="shared" si="54"/>
        <v>0</v>
      </c>
      <c r="AL122" s="54" t="e">
        <f t="shared" si="50"/>
        <v>#DIV/0!</v>
      </c>
    </row>
    <row r="123" spans="1:38" ht="15.75" customHeight="1" hidden="1">
      <c r="A123" s="111"/>
      <c r="B123" s="166"/>
      <c r="C123" s="99"/>
      <c r="D123" s="99"/>
      <c r="E123" s="65"/>
      <c r="F123" s="65"/>
      <c r="G123" s="108"/>
      <c r="H123" s="100"/>
      <c r="I123" s="100"/>
      <c r="J123" s="68"/>
      <c r="K123" s="68"/>
      <c r="L123" s="68"/>
      <c r="M123" s="100"/>
      <c r="N123" s="100"/>
      <c r="O123" s="100"/>
      <c r="P123" s="100"/>
      <c r="Q123" s="100"/>
      <c r="R123" s="100"/>
      <c r="S123" s="73"/>
      <c r="T123" s="53" t="e">
        <f t="shared" si="48"/>
        <v>#DIV/0!</v>
      </c>
      <c r="U123" s="108"/>
      <c r="V123" s="72"/>
      <c r="W123" s="72"/>
      <c r="X123" s="100"/>
      <c r="Y123" s="100"/>
      <c r="Z123" s="100"/>
      <c r="AA123" s="73"/>
      <c r="AB123" s="160" t="e">
        <f t="shared" si="49"/>
        <v>#DIV/0!</v>
      </c>
      <c r="AC123" s="52">
        <f t="shared" si="53"/>
        <v>0</v>
      </c>
      <c r="AD123" s="72"/>
      <c r="AE123" s="72"/>
      <c r="AF123" s="72"/>
      <c r="AG123" s="100"/>
      <c r="AH123" s="100"/>
      <c r="AI123" s="100"/>
      <c r="AJ123" s="74"/>
      <c r="AK123" s="52">
        <f t="shared" si="54"/>
        <v>0</v>
      </c>
      <c r="AL123" s="54" t="e">
        <f t="shared" si="50"/>
        <v>#DIV/0!</v>
      </c>
    </row>
    <row r="124" spans="1:38" ht="15.75" customHeight="1" hidden="1">
      <c r="A124" s="111"/>
      <c r="B124" s="112"/>
      <c r="C124" s="64"/>
      <c r="D124" s="64"/>
      <c r="E124" s="64"/>
      <c r="F124" s="64"/>
      <c r="G124" s="66"/>
      <c r="H124" s="67"/>
      <c r="I124" s="67"/>
      <c r="J124" s="68"/>
      <c r="K124" s="68"/>
      <c r="L124" s="68"/>
      <c r="M124" s="69"/>
      <c r="N124" s="69"/>
      <c r="O124" s="69"/>
      <c r="P124" s="69"/>
      <c r="Q124" s="69"/>
      <c r="R124" s="69"/>
      <c r="S124" s="73"/>
      <c r="T124" s="53" t="e">
        <f t="shared" si="48"/>
        <v>#DIV/0!</v>
      </c>
      <c r="U124" s="66"/>
      <c r="V124" s="71"/>
      <c r="W124" s="72"/>
      <c r="X124" s="69"/>
      <c r="Y124" s="69"/>
      <c r="Z124" s="69"/>
      <c r="AA124" s="73"/>
      <c r="AB124" s="160" t="e">
        <f t="shared" si="49"/>
        <v>#DIV/0!</v>
      </c>
      <c r="AC124" s="52">
        <f t="shared" si="53"/>
        <v>0</v>
      </c>
      <c r="AD124" s="71"/>
      <c r="AE124" s="72"/>
      <c r="AF124" s="71"/>
      <c r="AG124" s="69"/>
      <c r="AH124" s="69"/>
      <c r="AI124" s="69"/>
      <c r="AJ124" s="78"/>
      <c r="AK124" s="52">
        <f t="shared" si="54"/>
        <v>0</v>
      </c>
      <c r="AL124" s="54" t="e">
        <f t="shared" si="50"/>
        <v>#DIV/0!</v>
      </c>
    </row>
    <row r="125" spans="1:38" ht="36.75" customHeight="1" hidden="1">
      <c r="A125" s="111"/>
      <c r="B125" s="77"/>
      <c r="C125" s="102"/>
      <c r="D125" s="102"/>
      <c r="E125" s="102"/>
      <c r="F125" s="102"/>
      <c r="G125" s="66"/>
      <c r="H125" s="104"/>
      <c r="I125" s="104"/>
      <c r="J125" s="96"/>
      <c r="K125" s="68"/>
      <c r="L125" s="96"/>
      <c r="M125" s="97"/>
      <c r="N125" s="97"/>
      <c r="O125" s="97"/>
      <c r="P125" s="97"/>
      <c r="Q125" s="97"/>
      <c r="R125" s="97"/>
      <c r="S125" s="73"/>
      <c r="T125" s="53" t="e">
        <f t="shared" si="48"/>
        <v>#DIV/0!</v>
      </c>
      <c r="U125" s="66"/>
      <c r="V125" s="105"/>
      <c r="W125" s="72"/>
      <c r="X125" s="97"/>
      <c r="Y125" s="97"/>
      <c r="Z125" s="97"/>
      <c r="AA125" s="73"/>
      <c r="AB125" s="160" t="e">
        <f t="shared" si="49"/>
        <v>#DIV/0!</v>
      </c>
      <c r="AC125" s="52">
        <f t="shared" si="53"/>
        <v>0</v>
      </c>
      <c r="AD125" s="105"/>
      <c r="AE125" s="72"/>
      <c r="AF125" s="105"/>
      <c r="AG125" s="97"/>
      <c r="AH125" s="97"/>
      <c r="AI125" s="97"/>
      <c r="AJ125" s="74"/>
      <c r="AK125" s="52">
        <f t="shared" si="54"/>
        <v>0</v>
      </c>
      <c r="AL125" s="54" t="e">
        <f t="shared" si="50"/>
        <v>#DIV/0!</v>
      </c>
    </row>
    <row r="126" spans="1:38" ht="15.75" customHeight="1" hidden="1">
      <c r="A126" s="111"/>
      <c r="B126" s="112"/>
      <c r="C126" s="64"/>
      <c r="D126" s="64"/>
      <c r="E126" s="64"/>
      <c r="F126" s="64"/>
      <c r="G126" s="66"/>
      <c r="H126" s="67"/>
      <c r="I126" s="67"/>
      <c r="J126" s="68"/>
      <c r="K126" s="68"/>
      <c r="L126" s="68"/>
      <c r="M126" s="69"/>
      <c r="N126" s="69"/>
      <c r="O126" s="69"/>
      <c r="P126" s="69"/>
      <c r="Q126" s="69"/>
      <c r="R126" s="69"/>
      <c r="S126" s="73"/>
      <c r="T126" s="53" t="e">
        <f t="shared" si="48"/>
        <v>#DIV/0!</v>
      </c>
      <c r="U126" s="66"/>
      <c r="V126" s="71"/>
      <c r="W126" s="72"/>
      <c r="X126" s="69"/>
      <c r="Y126" s="69"/>
      <c r="Z126" s="69"/>
      <c r="AA126" s="73"/>
      <c r="AB126" s="160" t="e">
        <f t="shared" si="49"/>
        <v>#DIV/0!</v>
      </c>
      <c r="AC126" s="52">
        <f t="shared" si="53"/>
        <v>0</v>
      </c>
      <c r="AD126" s="71"/>
      <c r="AE126" s="72"/>
      <c r="AF126" s="71"/>
      <c r="AG126" s="69"/>
      <c r="AH126" s="69"/>
      <c r="AI126" s="69"/>
      <c r="AJ126" s="78"/>
      <c r="AK126" s="52">
        <f t="shared" si="54"/>
        <v>0</v>
      </c>
      <c r="AL126" s="54" t="e">
        <f t="shared" si="50"/>
        <v>#DIV/0!</v>
      </c>
    </row>
    <row r="127" spans="1:38" ht="15.75" customHeight="1" hidden="1">
      <c r="A127" s="111"/>
      <c r="B127" s="112"/>
      <c r="C127" s="64"/>
      <c r="D127" s="64"/>
      <c r="E127" s="65"/>
      <c r="F127" s="65"/>
      <c r="G127" s="66"/>
      <c r="H127" s="67"/>
      <c r="I127" s="67"/>
      <c r="J127" s="68"/>
      <c r="K127" s="68"/>
      <c r="L127" s="68"/>
      <c r="M127" s="69"/>
      <c r="N127" s="69"/>
      <c r="O127" s="69"/>
      <c r="P127" s="69"/>
      <c r="Q127" s="69"/>
      <c r="R127" s="69"/>
      <c r="S127" s="73"/>
      <c r="T127" s="53" t="e">
        <f t="shared" si="48"/>
        <v>#DIV/0!</v>
      </c>
      <c r="U127" s="66"/>
      <c r="V127" s="71"/>
      <c r="W127" s="72"/>
      <c r="X127" s="69"/>
      <c r="Y127" s="69"/>
      <c r="Z127" s="69"/>
      <c r="AA127" s="73"/>
      <c r="AB127" s="160" t="e">
        <f t="shared" si="49"/>
        <v>#DIV/0!</v>
      </c>
      <c r="AC127" s="52">
        <f t="shared" si="53"/>
        <v>0</v>
      </c>
      <c r="AD127" s="71"/>
      <c r="AE127" s="72"/>
      <c r="AF127" s="71"/>
      <c r="AG127" s="69"/>
      <c r="AH127" s="69"/>
      <c r="AI127" s="69"/>
      <c r="AJ127" s="78"/>
      <c r="AK127" s="52">
        <f t="shared" si="54"/>
        <v>0</v>
      </c>
      <c r="AL127" s="54" t="e">
        <f t="shared" si="50"/>
        <v>#DIV/0!</v>
      </c>
    </row>
    <row r="128" spans="1:38" ht="12.75" customHeight="1" hidden="1">
      <c r="A128" s="111"/>
      <c r="B128" s="77"/>
      <c r="C128" s="102"/>
      <c r="D128" s="102"/>
      <c r="E128" s="102"/>
      <c r="F128" s="102"/>
      <c r="G128" s="103"/>
      <c r="H128" s="104"/>
      <c r="I128" s="104"/>
      <c r="J128" s="96"/>
      <c r="K128" s="96"/>
      <c r="L128" s="96"/>
      <c r="M128" s="97"/>
      <c r="N128" s="97"/>
      <c r="O128" s="97"/>
      <c r="P128" s="97"/>
      <c r="Q128" s="97"/>
      <c r="R128" s="97"/>
      <c r="S128" s="73"/>
      <c r="T128" s="53" t="e">
        <f t="shared" si="48"/>
        <v>#DIV/0!</v>
      </c>
      <c r="U128" s="103"/>
      <c r="V128" s="105"/>
      <c r="W128" s="106"/>
      <c r="X128" s="97"/>
      <c r="Y128" s="97"/>
      <c r="Z128" s="97"/>
      <c r="AA128" s="73"/>
      <c r="AB128" s="160" t="e">
        <f t="shared" si="49"/>
        <v>#DIV/0!</v>
      </c>
      <c r="AC128" s="52">
        <f t="shared" si="53"/>
        <v>0</v>
      </c>
      <c r="AD128" s="105"/>
      <c r="AE128" s="72"/>
      <c r="AF128" s="105"/>
      <c r="AG128" s="97"/>
      <c r="AH128" s="97"/>
      <c r="AI128" s="97"/>
      <c r="AJ128" s="78"/>
      <c r="AK128" s="52">
        <f t="shared" si="54"/>
        <v>0</v>
      </c>
      <c r="AL128" s="54" t="e">
        <f t="shared" si="50"/>
        <v>#DIV/0!</v>
      </c>
    </row>
    <row r="129" spans="1:38" ht="15.75" customHeight="1" hidden="1">
      <c r="A129" s="111"/>
      <c r="B129" s="112"/>
      <c r="C129" s="64"/>
      <c r="D129" s="64"/>
      <c r="E129" s="65"/>
      <c r="F129" s="65"/>
      <c r="G129" s="66"/>
      <c r="H129" s="67"/>
      <c r="I129" s="67"/>
      <c r="J129" s="68"/>
      <c r="K129" s="68"/>
      <c r="L129" s="68"/>
      <c r="M129" s="69"/>
      <c r="N129" s="69"/>
      <c r="O129" s="69"/>
      <c r="P129" s="69"/>
      <c r="Q129" s="69"/>
      <c r="R129" s="69"/>
      <c r="S129" s="73"/>
      <c r="T129" s="53" t="e">
        <f t="shared" si="48"/>
        <v>#DIV/0!</v>
      </c>
      <c r="U129" s="66"/>
      <c r="V129" s="71"/>
      <c r="W129" s="72"/>
      <c r="X129" s="69"/>
      <c r="Y129" s="69"/>
      <c r="Z129" s="69"/>
      <c r="AA129" s="73"/>
      <c r="AB129" s="160" t="e">
        <f t="shared" si="49"/>
        <v>#DIV/0!</v>
      </c>
      <c r="AC129" s="52">
        <f t="shared" si="53"/>
        <v>0</v>
      </c>
      <c r="AD129" s="71"/>
      <c r="AE129" s="72"/>
      <c r="AF129" s="71"/>
      <c r="AG129" s="69"/>
      <c r="AH129" s="69"/>
      <c r="AI129" s="69"/>
      <c r="AJ129" s="74"/>
      <c r="AK129" s="52">
        <f t="shared" si="54"/>
        <v>0</v>
      </c>
      <c r="AL129" s="54" t="e">
        <f t="shared" si="50"/>
        <v>#DIV/0!</v>
      </c>
    </row>
    <row r="130" spans="1:38" ht="16.5" customHeight="1" hidden="1" thickBot="1">
      <c r="A130" s="111"/>
      <c r="B130" s="112"/>
      <c r="C130" s="64"/>
      <c r="D130" s="64"/>
      <c r="E130" s="65"/>
      <c r="F130" s="65"/>
      <c r="G130" s="66"/>
      <c r="H130" s="67"/>
      <c r="I130" s="67"/>
      <c r="J130" s="68"/>
      <c r="K130" s="68"/>
      <c r="L130" s="68"/>
      <c r="M130" s="69"/>
      <c r="N130" s="69"/>
      <c r="O130" s="69"/>
      <c r="P130" s="69"/>
      <c r="Q130" s="69"/>
      <c r="R130" s="69"/>
      <c r="S130" s="73"/>
      <c r="T130" s="53" t="e">
        <f t="shared" si="48"/>
        <v>#DIV/0!</v>
      </c>
      <c r="U130" s="66"/>
      <c r="V130" s="71"/>
      <c r="W130" s="72"/>
      <c r="X130" s="69"/>
      <c r="Y130" s="69"/>
      <c r="Z130" s="69"/>
      <c r="AA130" s="73"/>
      <c r="AB130" s="160" t="e">
        <f t="shared" si="49"/>
        <v>#DIV/0!</v>
      </c>
      <c r="AC130" s="52">
        <f t="shared" si="53"/>
        <v>0</v>
      </c>
      <c r="AD130" s="71"/>
      <c r="AE130" s="72"/>
      <c r="AF130" s="71"/>
      <c r="AG130" s="69"/>
      <c r="AH130" s="69"/>
      <c r="AI130" s="69"/>
      <c r="AJ130" s="78"/>
      <c r="AK130" s="52">
        <f t="shared" si="54"/>
        <v>0</v>
      </c>
      <c r="AL130" s="54" t="e">
        <f t="shared" si="50"/>
        <v>#DIV/0!</v>
      </c>
    </row>
    <row r="131" spans="1:38" ht="16.5" customHeight="1" hidden="1" thickBot="1">
      <c r="A131" s="94"/>
      <c r="B131" s="171"/>
      <c r="C131" s="50"/>
      <c r="D131" s="50"/>
      <c r="E131" s="51"/>
      <c r="F131" s="51"/>
      <c r="G131" s="56"/>
      <c r="H131" s="57"/>
      <c r="I131" s="57"/>
      <c r="J131" s="58"/>
      <c r="K131" s="58"/>
      <c r="L131" s="58"/>
      <c r="M131" s="57"/>
      <c r="N131" s="57"/>
      <c r="O131" s="57"/>
      <c r="P131" s="57"/>
      <c r="Q131" s="57"/>
      <c r="R131" s="57"/>
      <c r="S131" s="73"/>
      <c r="T131" s="53" t="e">
        <f t="shared" si="48"/>
        <v>#DIV/0!</v>
      </c>
      <c r="U131" s="56"/>
      <c r="V131" s="60"/>
      <c r="W131" s="60"/>
      <c r="X131" s="57"/>
      <c r="Y131" s="57"/>
      <c r="Z131" s="57"/>
      <c r="AA131" s="73"/>
      <c r="AB131" s="160" t="e">
        <f t="shared" si="49"/>
        <v>#DIV/0!</v>
      </c>
      <c r="AC131" s="52">
        <f t="shared" si="53"/>
        <v>0</v>
      </c>
      <c r="AD131" s="72"/>
      <c r="AE131" s="72"/>
      <c r="AF131" s="72"/>
      <c r="AG131" s="100"/>
      <c r="AH131" s="100"/>
      <c r="AI131" s="100"/>
      <c r="AJ131" s="74"/>
      <c r="AK131" s="52">
        <f t="shared" si="54"/>
        <v>0</v>
      </c>
      <c r="AL131" s="54" t="e">
        <f t="shared" si="50"/>
        <v>#DIV/0!</v>
      </c>
    </row>
    <row r="132" spans="1:38" ht="29.25" customHeight="1" hidden="1">
      <c r="A132" s="168"/>
      <c r="B132" s="172"/>
      <c r="C132" s="55"/>
      <c r="D132" s="55"/>
      <c r="E132" s="65"/>
      <c r="F132" s="65"/>
      <c r="G132" s="56"/>
      <c r="H132" s="57"/>
      <c r="I132" s="57"/>
      <c r="J132" s="58"/>
      <c r="K132" s="58"/>
      <c r="L132" s="58"/>
      <c r="M132" s="57"/>
      <c r="N132" s="57"/>
      <c r="O132" s="57"/>
      <c r="P132" s="57"/>
      <c r="Q132" s="57"/>
      <c r="R132" s="57"/>
      <c r="S132" s="73"/>
      <c r="T132" s="53" t="e">
        <f t="shared" si="48"/>
        <v>#DIV/0!</v>
      </c>
      <c r="U132" s="56"/>
      <c r="V132" s="60"/>
      <c r="W132" s="60"/>
      <c r="X132" s="57"/>
      <c r="Y132" s="57"/>
      <c r="Z132" s="57"/>
      <c r="AA132" s="73"/>
      <c r="AB132" s="160" t="e">
        <f t="shared" si="49"/>
        <v>#DIV/0!</v>
      </c>
      <c r="AC132" s="52">
        <f t="shared" si="53"/>
        <v>0</v>
      </c>
      <c r="AD132" s="72"/>
      <c r="AE132" s="72"/>
      <c r="AF132" s="72"/>
      <c r="AG132" s="100"/>
      <c r="AH132" s="100"/>
      <c r="AI132" s="100"/>
      <c r="AJ132" s="74"/>
      <c r="AK132" s="52">
        <f t="shared" si="54"/>
        <v>0</v>
      </c>
      <c r="AL132" s="54" t="e">
        <f t="shared" si="50"/>
        <v>#DIV/0!</v>
      </c>
    </row>
    <row r="133" spans="1:38" ht="15.75" customHeight="1" hidden="1">
      <c r="A133" s="111"/>
      <c r="B133" s="112"/>
      <c r="C133" s="64"/>
      <c r="D133" s="64"/>
      <c r="E133" s="65"/>
      <c r="F133" s="65"/>
      <c r="G133" s="66"/>
      <c r="H133" s="67"/>
      <c r="I133" s="67"/>
      <c r="J133" s="68"/>
      <c r="K133" s="68"/>
      <c r="L133" s="68"/>
      <c r="M133" s="69"/>
      <c r="N133" s="69"/>
      <c r="O133" s="69"/>
      <c r="P133" s="69"/>
      <c r="Q133" s="69"/>
      <c r="R133" s="69"/>
      <c r="S133" s="73"/>
      <c r="T133" s="53" t="e">
        <f t="shared" si="48"/>
        <v>#DIV/0!</v>
      </c>
      <c r="U133" s="66"/>
      <c r="V133" s="71"/>
      <c r="W133" s="72"/>
      <c r="X133" s="69"/>
      <c r="Y133" s="69"/>
      <c r="Z133" s="69"/>
      <c r="AA133" s="73"/>
      <c r="AB133" s="160" t="e">
        <f t="shared" si="49"/>
        <v>#DIV/0!</v>
      </c>
      <c r="AC133" s="52">
        <f t="shared" si="53"/>
        <v>0</v>
      </c>
      <c r="AD133" s="71"/>
      <c r="AE133" s="72"/>
      <c r="AF133" s="71"/>
      <c r="AG133" s="69"/>
      <c r="AH133" s="69"/>
      <c r="AI133" s="69"/>
      <c r="AJ133" s="78"/>
      <c r="AK133" s="52">
        <f t="shared" si="54"/>
        <v>0</v>
      </c>
      <c r="AL133" s="54" t="e">
        <f t="shared" si="50"/>
        <v>#DIV/0!</v>
      </c>
    </row>
    <row r="134" spans="1:38" ht="15.75" customHeight="1" hidden="1">
      <c r="A134" s="94"/>
      <c r="B134" s="166"/>
      <c r="C134" s="64"/>
      <c r="D134" s="64"/>
      <c r="E134" s="65"/>
      <c r="F134" s="65"/>
      <c r="G134" s="66"/>
      <c r="H134" s="67"/>
      <c r="I134" s="67"/>
      <c r="J134" s="68"/>
      <c r="K134" s="68"/>
      <c r="L134" s="68"/>
      <c r="M134" s="67"/>
      <c r="N134" s="67"/>
      <c r="O134" s="67"/>
      <c r="P134" s="67"/>
      <c r="Q134" s="67"/>
      <c r="R134" s="67"/>
      <c r="S134" s="73"/>
      <c r="T134" s="53" t="e">
        <f t="shared" si="48"/>
        <v>#DIV/0!</v>
      </c>
      <c r="U134" s="66"/>
      <c r="V134" s="71"/>
      <c r="W134" s="72"/>
      <c r="X134" s="67"/>
      <c r="Y134" s="67"/>
      <c r="Z134" s="67"/>
      <c r="AA134" s="73"/>
      <c r="AB134" s="160" t="e">
        <f t="shared" si="49"/>
        <v>#DIV/0!</v>
      </c>
      <c r="AC134" s="52">
        <f t="shared" si="53"/>
        <v>0</v>
      </c>
      <c r="AD134" s="71"/>
      <c r="AE134" s="72"/>
      <c r="AF134" s="71"/>
      <c r="AG134" s="67"/>
      <c r="AH134" s="67"/>
      <c r="AI134" s="67"/>
      <c r="AJ134" s="74"/>
      <c r="AK134" s="52">
        <f t="shared" si="54"/>
        <v>0</v>
      </c>
      <c r="AL134" s="54" t="e">
        <f t="shared" si="50"/>
        <v>#DIV/0!</v>
      </c>
    </row>
    <row r="135" spans="1:38" ht="15.75" customHeight="1" hidden="1">
      <c r="A135" s="76"/>
      <c r="B135" s="162"/>
      <c r="C135" s="64"/>
      <c r="D135" s="64"/>
      <c r="E135" s="64"/>
      <c r="F135" s="64"/>
      <c r="G135" s="66"/>
      <c r="H135" s="67"/>
      <c r="I135" s="67"/>
      <c r="J135" s="68"/>
      <c r="K135" s="68"/>
      <c r="L135" s="68"/>
      <c r="M135" s="69"/>
      <c r="N135" s="69"/>
      <c r="O135" s="69"/>
      <c r="P135" s="69"/>
      <c r="Q135" s="69"/>
      <c r="R135" s="69"/>
      <c r="S135" s="73"/>
      <c r="T135" s="53" t="e">
        <f t="shared" si="48"/>
        <v>#DIV/0!</v>
      </c>
      <c r="U135" s="66"/>
      <c r="V135" s="71"/>
      <c r="W135" s="72"/>
      <c r="X135" s="69"/>
      <c r="Y135" s="69"/>
      <c r="Z135" s="69"/>
      <c r="AA135" s="73"/>
      <c r="AB135" s="160" t="e">
        <f t="shared" si="49"/>
        <v>#DIV/0!</v>
      </c>
      <c r="AC135" s="52">
        <f t="shared" si="53"/>
        <v>0</v>
      </c>
      <c r="AD135" s="71"/>
      <c r="AE135" s="72"/>
      <c r="AF135" s="71"/>
      <c r="AG135" s="69"/>
      <c r="AH135" s="69"/>
      <c r="AI135" s="69"/>
      <c r="AJ135" s="78"/>
      <c r="AK135" s="52">
        <f t="shared" si="54"/>
        <v>0</v>
      </c>
      <c r="AL135" s="54" t="e">
        <f t="shared" si="50"/>
        <v>#DIV/0!</v>
      </c>
    </row>
    <row r="136" spans="1:38" ht="15.75" customHeight="1" hidden="1">
      <c r="A136" s="76"/>
      <c r="B136" s="162"/>
      <c r="C136" s="64"/>
      <c r="D136" s="64"/>
      <c r="E136" s="64"/>
      <c r="F136" s="64"/>
      <c r="G136" s="66"/>
      <c r="H136" s="67"/>
      <c r="I136" s="67"/>
      <c r="J136" s="68"/>
      <c r="K136" s="68"/>
      <c r="L136" s="68"/>
      <c r="M136" s="69"/>
      <c r="N136" s="69"/>
      <c r="O136" s="69"/>
      <c r="P136" s="69"/>
      <c r="Q136" s="69"/>
      <c r="R136" s="69"/>
      <c r="S136" s="73"/>
      <c r="T136" s="53" t="e">
        <f t="shared" si="48"/>
        <v>#DIV/0!</v>
      </c>
      <c r="U136" s="66"/>
      <c r="V136" s="71"/>
      <c r="W136" s="72"/>
      <c r="X136" s="69"/>
      <c r="Y136" s="69"/>
      <c r="Z136" s="69"/>
      <c r="AA136" s="73"/>
      <c r="AB136" s="160" t="e">
        <f t="shared" si="49"/>
        <v>#DIV/0!</v>
      </c>
      <c r="AC136" s="52">
        <f t="shared" si="53"/>
        <v>0</v>
      </c>
      <c r="AD136" s="71"/>
      <c r="AE136" s="72"/>
      <c r="AF136" s="71"/>
      <c r="AG136" s="69"/>
      <c r="AH136" s="69"/>
      <c r="AI136" s="69"/>
      <c r="AJ136" s="78"/>
      <c r="AK136" s="52">
        <f t="shared" si="54"/>
        <v>0</v>
      </c>
      <c r="AL136" s="54" t="e">
        <f t="shared" si="50"/>
        <v>#DIV/0!</v>
      </c>
    </row>
    <row r="137" spans="1:38" ht="25.5" customHeight="1" hidden="1">
      <c r="A137" s="76"/>
      <c r="B137" s="173"/>
      <c r="C137" s="64"/>
      <c r="D137" s="64"/>
      <c r="E137" s="65"/>
      <c r="F137" s="65"/>
      <c r="G137" s="66"/>
      <c r="H137" s="67"/>
      <c r="I137" s="67"/>
      <c r="J137" s="68"/>
      <c r="K137" s="68"/>
      <c r="L137" s="68"/>
      <c r="M137" s="69"/>
      <c r="N137" s="69"/>
      <c r="O137" s="69"/>
      <c r="P137" s="69"/>
      <c r="Q137" s="69"/>
      <c r="R137" s="69"/>
      <c r="S137" s="73"/>
      <c r="T137" s="53" t="e">
        <f aca="true" t="shared" si="55" ref="T137:T168">S137/G137*100</f>
        <v>#DIV/0!</v>
      </c>
      <c r="U137" s="66"/>
      <c r="V137" s="71"/>
      <c r="W137" s="72"/>
      <c r="X137" s="69"/>
      <c r="Y137" s="69"/>
      <c r="Z137" s="69"/>
      <c r="AA137" s="73"/>
      <c r="AB137" s="160" t="e">
        <f aca="true" t="shared" si="56" ref="AB137:AB168">AA137/U137*100</f>
        <v>#DIV/0!</v>
      </c>
      <c r="AC137" s="52">
        <f t="shared" si="53"/>
        <v>0</v>
      </c>
      <c r="AD137" s="71"/>
      <c r="AE137" s="72"/>
      <c r="AF137" s="71"/>
      <c r="AG137" s="69"/>
      <c r="AH137" s="69"/>
      <c r="AI137" s="69"/>
      <c r="AJ137" s="74"/>
      <c r="AK137" s="52">
        <f t="shared" si="54"/>
        <v>0</v>
      </c>
      <c r="AL137" s="54" t="e">
        <f aca="true" t="shared" si="57" ref="AL137:AL168">AK137/AC137*100</f>
        <v>#DIV/0!</v>
      </c>
    </row>
    <row r="138" spans="1:38" ht="25.5" customHeight="1" hidden="1">
      <c r="A138" s="76"/>
      <c r="B138" s="173"/>
      <c r="C138" s="64"/>
      <c r="D138" s="64"/>
      <c r="E138" s="64"/>
      <c r="F138" s="64"/>
      <c r="G138" s="66"/>
      <c r="H138" s="67"/>
      <c r="I138" s="67"/>
      <c r="J138" s="68"/>
      <c r="K138" s="68"/>
      <c r="L138" s="68"/>
      <c r="M138" s="69"/>
      <c r="N138" s="69"/>
      <c r="O138" s="69"/>
      <c r="P138" s="69"/>
      <c r="Q138" s="69"/>
      <c r="R138" s="69"/>
      <c r="S138" s="73"/>
      <c r="T138" s="53" t="e">
        <f t="shared" si="55"/>
        <v>#DIV/0!</v>
      </c>
      <c r="U138" s="66"/>
      <c r="V138" s="71"/>
      <c r="W138" s="72"/>
      <c r="X138" s="69"/>
      <c r="Y138" s="69"/>
      <c r="Z138" s="69"/>
      <c r="AA138" s="73"/>
      <c r="AB138" s="160" t="e">
        <f t="shared" si="56"/>
        <v>#DIV/0!</v>
      </c>
      <c r="AC138" s="52">
        <f t="shared" si="53"/>
        <v>0</v>
      </c>
      <c r="AD138" s="71"/>
      <c r="AE138" s="72"/>
      <c r="AF138" s="71"/>
      <c r="AG138" s="69"/>
      <c r="AH138" s="69"/>
      <c r="AI138" s="69"/>
      <c r="AJ138" s="78"/>
      <c r="AK138" s="52">
        <f t="shared" si="54"/>
        <v>0</v>
      </c>
      <c r="AL138" s="54" t="e">
        <f t="shared" si="57"/>
        <v>#DIV/0!</v>
      </c>
    </row>
    <row r="139" spans="1:38" ht="25.5" customHeight="1" hidden="1">
      <c r="A139" s="79"/>
      <c r="B139" s="174"/>
      <c r="C139" s="64"/>
      <c r="D139" s="64"/>
      <c r="E139" s="64"/>
      <c r="F139" s="64"/>
      <c r="G139" s="66"/>
      <c r="H139" s="67"/>
      <c r="I139" s="67"/>
      <c r="J139" s="68"/>
      <c r="K139" s="68"/>
      <c r="L139" s="68"/>
      <c r="M139" s="69"/>
      <c r="N139" s="69"/>
      <c r="O139" s="69"/>
      <c r="P139" s="69"/>
      <c r="Q139" s="69"/>
      <c r="R139" s="69"/>
      <c r="S139" s="73"/>
      <c r="T139" s="53" t="e">
        <f t="shared" si="55"/>
        <v>#DIV/0!</v>
      </c>
      <c r="U139" s="66"/>
      <c r="V139" s="71"/>
      <c r="W139" s="72"/>
      <c r="X139" s="69"/>
      <c r="Y139" s="69"/>
      <c r="Z139" s="69"/>
      <c r="AA139" s="73"/>
      <c r="AB139" s="160" t="e">
        <f t="shared" si="56"/>
        <v>#DIV/0!</v>
      </c>
      <c r="AC139" s="52">
        <f t="shared" si="53"/>
        <v>0</v>
      </c>
      <c r="AD139" s="71"/>
      <c r="AE139" s="72"/>
      <c r="AF139" s="71"/>
      <c r="AG139" s="69"/>
      <c r="AH139" s="69"/>
      <c r="AI139" s="69"/>
      <c r="AJ139" s="78"/>
      <c r="AK139" s="52">
        <f t="shared" si="54"/>
        <v>0</v>
      </c>
      <c r="AL139" s="54" t="e">
        <f t="shared" si="57"/>
        <v>#DIV/0!</v>
      </c>
    </row>
    <row r="140" spans="1:38" ht="25.5" customHeight="1" hidden="1">
      <c r="A140" s="79"/>
      <c r="B140" s="174"/>
      <c r="C140" s="64"/>
      <c r="D140" s="64"/>
      <c r="E140" s="64"/>
      <c r="F140" s="64"/>
      <c r="G140" s="66"/>
      <c r="H140" s="67"/>
      <c r="I140" s="67"/>
      <c r="J140" s="68"/>
      <c r="K140" s="68"/>
      <c r="L140" s="68"/>
      <c r="M140" s="69"/>
      <c r="N140" s="69"/>
      <c r="O140" s="69"/>
      <c r="P140" s="69"/>
      <c r="Q140" s="69"/>
      <c r="R140" s="69"/>
      <c r="S140" s="73"/>
      <c r="T140" s="53" t="e">
        <f t="shared" si="55"/>
        <v>#DIV/0!</v>
      </c>
      <c r="U140" s="66"/>
      <c r="V140" s="71"/>
      <c r="W140" s="72"/>
      <c r="X140" s="69"/>
      <c r="Y140" s="69"/>
      <c r="Z140" s="69"/>
      <c r="AA140" s="73"/>
      <c r="AB140" s="160" t="e">
        <f t="shared" si="56"/>
        <v>#DIV/0!</v>
      </c>
      <c r="AC140" s="52">
        <f t="shared" si="53"/>
        <v>0</v>
      </c>
      <c r="AD140" s="71"/>
      <c r="AE140" s="72"/>
      <c r="AF140" s="71"/>
      <c r="AG140" s="69"/>
      <c r="AH140" s="69"/>
      <c r="AI140" s="69"/>
      <c r="AJ140" s="78"/>
      <c r="AK140" s="52">
        <f t="shared" si="54"/>
        <v>0</v>
      </c>
      <c r="AL140" s="54" t="e">
        <f t="shared" si="57"/>
        <v>#DIV/0!</v>
      </c>
    </row>
    <row r="141" spans="1:38" ht="25.5" customHeight="1" hidden="1">
      <c r="A141" s="79"/>
      <c r="B141" s="174"/>
      <c r="C141" s="64"/>
      <c r="D141" s="64"/>
      <c r="E141" s="65"/>
      <c r="F141" s="65"/>
      <c r="G141" s="66"/>
      <c r="H141" s="67"/>
      <c r="I141" s="67"/>
      <c r="J141" s="68"/>
      <c r="K141" s="68"/>
      <c r="L141" s="68"/>
      <c r="M141" s="69"/>
      <c r="N141" s="69"/>
      <c r="O141" s="69"/>
      <c r="P141" s="69"/>
      <c r="Q141" s="69"/>
      <c r="R141" s="69"/>
      <c r="S141" s="73"/>
      <c r="T141" s="53" t="e">
        <f t="shared" si="55"/>
        <v>#DIV/0!</v>
      </c>
      <c r="U141" s="66"/>
      <c r="V141" s="71"/>
      <c r="W141" s="72"/>
      <c r="X141" s="69"/>
      <c r="Y141" s="69"/>
      <c r="Z141" s="69"/>
      <c r="AA141" s="73"/>
      <c r="AB141" s="160" t="e">
        <f t="shared" si="56"/>
        <v>#DIV/0!</v>
      </c>
      <c r="AC141" s="52">
        <f t="shared" si="53"/>
        <v>0</v>
      </c>
      <c r="AD141" s="71"/>
      <c r="AE141" s="72"/>
      <c r="AF141" s="71"/>
      <c r="AG141" s="69"/>
      <c r="AH141" s="69"/>
      <c r="AI141" s="69"/>
      <c r="AJ141" s="78"/>
      <c r="AK141" s="52">
        <f t="shared" si="54"/>
        <v>0</v>
      </c>
      <c r="AL141" s="54" t="e">
        <f t="shared" si="57"/>
        <v>#DIV/0!</v>
      </c>
    </row>
    <row r="142" spans="1:38" ht="25.5" customHeight="1" hidden="1">
      <c r="A142" s="94"/>
      <c r="B142" s="77"/>
      <c r="C142" s="64"/>
      <c r="D142" s="64"/>
      <c r="E142" s="64"/>
      <c r="F142" s="64"/>
      <c r="G142" s="66"/>
      <c r="H142" s="67"/>
      <c r="I142" s="67"/>
      <c r="J142" s="68"/>
      <c r="K142" s="68"/>
      <c r="L142" s="68"/>
      <c r="M142" s="69"/>
      <c r="N142" s="69"/>
      <c r="O142" s="69"/>
      <c r="P142" s="69"/>
      <c r="Q142" s="69"/>
      <c r="R142" s="69"/>
      <c r="S142" s="73"/>
      <c r="T142" s="53" t="e">
        <f t="shared" si="55"/>
        <v>#DIV/0!</v>
      </c>
      <c r="U142" s="66"/>
      <c r="V142" s="71"/>
      <c r="W142" s="72"/>
      <c r="X142" s="69"/>
      <c r="Y142" s="69"/>
      <c r="Z142" s="69"/>
      <c r="AA142" s="73"/>
      <c r="AB142" s="160" t="e">
        <f t="shared" si="56"/>
        <v>#DIV/0!</v>
      </c>
      <c r="AC142" s="52">
        <f t="shared" si="53"/>
        <v>0</v>
      </c>
      <c r="AD142" s="71"/>
      <c r="AE142" s="72"/>
      <c r="AF142" s="71"/>
      <c r="AG142" s="69"/>
      <c r="AH142" s="69"/>
      <c r="AI142" s="69"/>
      <c r="AJ142" s="78"/>
      <c r="AK142" s="52">
        <f t="shared" si="54"/>
        <v>0</v>
      </c>
      <c r="AL142" s="54" t="e">
        <f t="shared" si="57"/>
        <v>#DIV/0!</v>
      </c>
    </row>
    <row r="143" spans="1:38" ht="24.75" customHeight="1" hidden="1">
      <c r="A143" s="175"/>
      <c r="B143" s="174"/>
      <c r="C143" s="64"/>
      <c r="D143" s="64"/>
      <c r="E143" s="64"/>
      <c r="F143" s="64"/>
      <c r="G143" s="66"/>
      <c r="H143" s="67"/>
      <c r="I143" s="67"/>
      <c r="J143" s="68"/>
      <c r="K143" s="68"/>
      <c r="L143" s="68"/>
      <c r="M143" s="69"/>
      <c r="N143" s="69"/>
      <c r="O143" s="69"/>
      <c r="P143" s="69"/>
      <c r="Q143" s="69"/>
      <c r="R143" s="69"/>
      <c r="S143" s="73"/>
      <c r="T143" s="53" t="e">
        <f t="shared" si="55"/>
        <v>#DIV/0!</v>
      </c>
      <c r="U143" s="66"/>
      <c r="V143" s="71"/>
      <c r="W143" s="72"/>
      <c r="X143" s="69"/>
      <c r="Y143" s="69"/>
      <c r="Z143" s="69"/>
      <c r="AA143" s="73"/>
      <c r="AB143" s="160" t="e">
        <f t="shared" si="56"/>
        <v>#DIV/0!</v>
      </c>
      <c r="AC143" s="52">
        <f t="shared" si="53"/>
        <v>0</v>
      </c>
      <c r="AD143" s="71"/>
      <c r="AE143" s="72"/>
      <c r="AF143" s="71"/>
      <c r="AG143" s="69"/>
      <c r="AH143" s="69"/>
      <c r="AI143" s="69"/>
      <c r="AJ143" s="78"/>
      <c r="AK143" s="52">
        <f t="shared" si="54"/>
        <v>0</v>
      </c>
      <c r="AL143" s="54" t="e">
        <f t="shared" si="57"/>
        <v>#DIV/0!</v>
      </c>
    </row>
    <row r="144" spans="1:38" ht="24.75" customHeight="1" hidden="1">
      <c r="A144" s="176"/>
      <c r="B144" s="174"/>
      <c r="C144" s="64"/>
      <c r="D144" s="64"/>
      <c r="E144" s="64"/>
      <c r="F144" s="64"/>
      <c r="G144" s="66"/>
      <c r="H144" s="67"/>
      <c r="I144" s="67"/>
      <c r="J144" s="68"/>
      <c r="K144" s="68"/>
      <c r="L144" s="68"/>
      <c r="M144" s="69"/>
      <c r="N144" s="69"/>
      <c r="O144" s="69"/>
      <c r="P144" s="69"/>
      <c r="Q144" s="69"/>
      <c r="R144" s="69"/>
      <c r="S144" s="73"/>
      <c r="T144" s="53" t="e">
        <f t="shared" si="55"/>
        <v>#DIV/0!</v>
      </c>
      <c r="U144" s="66"/>
      <c r="V144" s="71"/>
      <c r="W144" s="72"/>
      <c r="X144" s="69"/>
      <c r="Y144" s="69"/>
      <c r="Z144" s="69"/>
      <c r="AA144" s="73"/>
      <c r="AB144" s="160" t="e">
        <f t="shared" si="56"/>
        <v>#DIV/0!</v>
      </c>
      <c r="AC144" s="52">
        <f t="shared" si="53"/>
        <v>0</v>
      </c>
      <c r="AD144" s="71"/>
      <c r="AE144" s="72"/>
      <c r="AF144" s="71"/>
      <c r="AG144" s="69"/>
      <c r="AH144" s="69"/>
      <c r="AI144" s="69"/>
      <c r="AJ144" s="78"/>
      <c r="AK144" s="52">
        <f t="shared" si="54"/>
        <v>0</v>
      </c>
      <c r="AL144" s="54" t="e">
        <f t="shared" si="57"/>
        <v>#DIV/0!</v>
      </c>
    </row>
    <row r="145" spans="1:38" ht="24.75" customHeight="1" hidden="1">
      <c r="A145" s="175"/>
      <c r="B145" s="177"/>
      <c r="C145" s="64"/>
      <c r="D145" s="64"/>
      <c r="E145" s="65"/>
      <c r="F145" s="65"/>
      <c r="G145" s="66"/>
      <c r="H145" s="67"/>
      <c r="I145" s="67"/>
      <c r="J145" s="68"/>
      <c r="K145" s="68"/>
      <c r="L145" s="68"/>
      <c r="M145" s="69"/>
      <c r="N145" s="69"/>
      <c r="O145" s="69"/>
      <c r="P145" s="69"/>
      <c r="Q145" s="69"/>
      <c r="R145" s="69"/>
      <c r="S145" s="73"/>
      <c r="T145" s="53" t="e">
        <f t="shared" si="55"/>
        <v>#DIV/0!</v>
      </c>
      <c r="U145" s="66"/>
      <c r="V145" s="71"/>
      <c r="W145" s="72"/>
      <c r="X145" s="69"/>
      <c r="Y145" s="69"/>
      <c r="Z145" s="69"/>
      <c r="AA145" s="73"/>
      <c r="AB145" s="160" t="e">
        <f t="shared" si="56"/>
        <v>#DIV/0!</v>
      </c>
      <c r="AC145" s="52">
        <f t="shared" si="53"/>
        <v>0</v>
      </c>
      <c r="AD145" s="71"/>
      <c r="AE145" s="72"/>
      <c r="AF145" s="71"/>
      <c r="AG145" s="69"/>
      <c r="AH145" s="69"/>
      <c r="AI145" s="69"/>
      <c r="AJ145" s="78"/>
      <c r="AK145" s="52">
        <f t="shared" si="54"/>
        <v>0</v>
      </c>
      <c r="AL145" s="54" t="e">
        <f t="shared" si="57"/>
        <v>#DIV/0!</v>
      </c>
    </row>
    <row r="146" spans="1:38" ht="26.25" customHeight="1" hidden="1">
      <c r="A146" s="79"/>
      <c r="B146" s="174"/>
      <c r="C146" s="64"/>
      <c r="D146" s="64"/>
      <c r="E146" s="64"/>
      <c r="F146" s="64"/>
      <c r="G146" s="66"/>
      <c r="H146" s="67"/>
      <c r="I146" s="67"/>
      <c r="J146" s="68"/>
      <c r="K146" s="68"/>
      <c r="L146" s="68"/>
      <c r="M146" s="69"/>
      <c r="N146" s="69"/>
      <c r="O146" s="69"/>
      <c r="P146" s="69"/>
      <c r="Q146" s="69"/>
      <c r="R146" s="69"/>
      <c r="S146" s="73"/>
      <c r="T146" s="53" t="e">
        <f t="shared" si="55"/>
        <v>#DIV/0!</v>
      </c>
      <c r="U146" s="66"/>
      <c r="V146" s="71"/>
      <c r="W146" s="72"/>
      <c r="X146" s="69"/>
      <c r="Y146" s="69"/>
      <c r="Z146" s="69"/>
      <c r="AA146" s="73"/>
      <c r="AB146" s="160" t="e">
        <f t="shared" si="56"/>
        <v>#DIV/0!</v>
      </c>
      <c r="AC146" s="52">
        <f aca="true" t="shared" si="58" ref="AC146:AC170">G146+U146</f>
        <v>0</v>
      </c>
      <c r="AD146" s="71"/>
      <c r="AE146" s="72"/>
      <c r="AF146" s="71"/>
      <c r="AG146" s="69"/>
      <c r="AH146" s="69"/>
      <c r="AI146" s="69"/>
      <c r="AJ146" s="78"/>
      <c r="AK146" s="52">
        <f t="shared" si="54"/>
        <v>0</v>
      </c>
      <c r="AL146" s="54" t="e">
        <f t="shared" si="57"/>
        <v>#DIV/0!</v>
      </c>
    </row>
    <row r="147" spans="1:38" ht="13.5" customHeight="1" hidden="1">
      <c r="A147" s="76"/>
      <c r="B147" s="162"/>
      <c r="C147" s="64"/>
      <c r="D147" s="64"/>
      <c r="E147" s="64"/>
      <c r="F147" s="64"/>
      <c r="G147" s="66"/>
      <c r="H147" s="67"/>
      <c r="I147" s="67"/>
      <c r="J147" s="68"/>
      <c r="K147" s="68"/>
      <c r="L147" s="68"/>
      <c r="M147" s="69"/>
      <c r="N147" s="69"/>
      <c r="O147" s="69"/>
      <c r="P147" s="69"/>
      <c r="Q147" s="69"/>
      <c r="R147" s="69"/>
      <c r="S147" s="73"/>
      <c r="T147" s="53" t="e">
        <f t="shared" si="55"/>
        <v>#DIV/0!</v>
      </c>
      <c r="U147" s="66"/>
      <c r="V147" s="71"/>
      <c r="W147" s="72"/>
      <c r="X147" s="69"/>
      <c r="Y147" s="69"/>
      <c r="Z147" s="69"/>
      <c r="AA147" s="73"/>
      <c r="AB147" s="160" t="e">
        <f t="shared" si="56"/>
        <v>#DIV/0!</v>
      </c>
      <c r="AC147" s="52">
        <f t="shared" si="58"/>
        <v>0</v>
      </c>
      <c r="AD147" s="71"/>
      <c r="AE147" s="72"/>
      <c r="AF147" s="71"/>
      <c r="AG147" s="69"/>
      <c r="AH147" s="69"/>
      <c r="AI147" s="69"/>
      <c r="AJ147" s="78"/>
      <c r="AK147" s="52">
        <f t="shared" si="54"/>
        <v>0</v>
      </c>
      <c r="AL147" s="54" t="e">
        <f t="shared" si="57"/>
        <v>#DIV/0!</v>
      </c>
    </row>
    <row r="148" spans="1:38" ht="13.5" customHeight="1" hidden="1">
      <c r="A148" s="176"/>
      <c r="B148" s="162"/>
      <c r="C148" s="64"/>
      <c r="D148" s="64"/>
      <c r="E148" s="64"/>
      <c r="F148" s="64"/>
      <c r="G148" s="66"/>
      <c r="H148" s="67"/>
      <c r="I148" s="67"/>
      <c r="J148" s="68"/>
      <c r="K148" s="68"/>
      <c r="L148" s="68"/>
      <c r="M148" s="69"/>
      <c r="N148" s="69"/>
      <c r="O148" s="69"/>
      <c r="P148" s="69"/>
      <c r="Q148" s="69"/>
      <c r="R148" s="69"/>
      <c r="S148" s="73"/>
      <c r="T148" s="53" t="e">
        <f t="shared" si="55"/>
        <v>#DIV/0!</v>
      </c>
      <c r="U148" s="66"/>
      <c r="V148" s="71"/>
      <c r="W148" s="72"/>
      <c r="X148" s="69"/>
      <c r="Y148" s="69"/>
      <c r="Z148" s="69"/>
      <c r="AA148" s="73"/>
      <c r="AB148" s="160" t="e">
        <f t="shared" si="56"/>
        <v>#DIV/0!</v>
      </c>
      <c r="AC148" s="52">
        <f t="shared" si="58"/>
        <v>0</v>
      </c>
      <c r="AD148" s="71"/>
      <c r="AE148" s="72"/>
      <c r="AF148" s="71"/>
      <c r="AG148" s="69"/>
      <c r="AH148" s="69"/>
      <c r="AI148" s="69"/>
      <c r="AJ148" s="78"/>
      <c r="AK148" s="52">
        <f t="shared" si="54"/>
        <v>0</v>
      </c>
      <c r="AL148" s="54" t="e">
        <f t="shared" si="57"/>
        <v>#DIV/0!</v>
      </c>
    </row>
    <row r="149" spans="1:38" ht="25.5" customHeight="1" hidden="1">
      <c r="A149" s="175"/>
      <c r="B149" s="174"/>
      <c r="C149" s="64"/>
      <c r="D149" s="64"/>
      <c r="E149" s="64"/>
      <c r="F149" s="64"/>
      <c r="G149" s="66"/>
      <c r="H149" s="67"/>
      <c r="I149" s="67"/>
      <c r="J149" s="68"/>
      <c r="K149" s="68"/>
      <c r="L149" s="68"/>
      <c r="M149" s="69"/>
      <c r="N149" s="69"/>
      <c r="O149" s="69"/>
      <c r="P149" s="69"/>
      <c r="Q149" s="69"/>
      <c r="R149" s="69"/>
      <c r="S149" s="73"/>
      <c r="T149" s="53" t="e">
        <f t="shared" si="55"/>
        <v>#DIV/0!</v>
      </c>
      <c r="U149" s="66"/>
      <c r="V149" s="71"/>
      <c r="W149" s="72"/>
      <c r="X149" s="69"/>
      <c r="Y149" s="69"/>
      <c r="Z149" s="69"/>
      <c r="AA149" s="73"/>
      <c r="AB149" s="160" t="e">
        <f t="shared" si="56"/>
        <v>#DIV/0!</v>
      </c>
      <c r="AC149" s="52">
        <f t="shared" si="58"/>
        <v>0</v>
      </c>
      <c r="AD149" s="71"/>
      <c r="AE149" s="72"/>
      <c r="AF149" s="71"/>
      <c r="AG149" s="69"/>
      <c r="AH149" s="69"/>
      <c r="AI149" s="69"/>
      <c r="AJ149" s="78"/>
      <c r="AK149" s="52">
        <f t="shared" si="54"/>
        <v>0</v>
      </c>
      <c r="AL149" s="54" t="e">
        <f t="shared" si="57"/>
        <v>#DIV/0!</v>
      </c>
    </row>
    <row r="150" spans="1:38" ht="24.75" customHeight="1" hidden="1">
      <c r="A150" s="175"/>
      <c r="B150" s="174"/>
      <c r="C150" s="64"/>
      <c r="D150" s="64"/>
      <c r="E150" s="64"/>
      <c r="F150" s="64"/>
      <c r="G150" s="66"/>
      <c r="H150" s="67"/>
      <c r="I150" s="67"/>
      <c r="J150" s="68"/>
      <c r="K150" s="68"/>
      <c r="L150" s="68"/>
      <c r="M150" s="69"/>
      <c r="N150" s="69"/>
      <c r="O150" s="69"/>
      <c r="P150" s="69"/>
      <c r="Q150" s="69"/>
      <c r="R150" s="69"/>
      <c r="S150" s="73"/>
      <c r="T150" s="53" t="e">
        <f t="shared" si="55"/>
        <v>#DIV/0!</v>
      </c>
      <c r="U150" s="66"/>
      <c r="V150" s="71"/>
      <c r="W150" s="72"/>
      <c r="X150" s="69"/>
      <c r="Y150" s="69"/>
      <c r="Z150" s="69"/>
      <c r="AA150" s="73"/>
      <c r="AB150" s="160" t="e">
        <f t="shared" si="56"/>
        <v>#DIV/0!</v>
      </c>
      <c r="AC150" s="52">
        <f t="shared" si="58"/>
        <v>0</v>
      </c>
      <c r="AD150" s="71"/>
      <c r="AE150" s="72"/>
      <c r="AF150" s="71"/>
      <c r="AG150" s="69"/>
      <c r="AH150" s="69"/>
      <c r="AI150" s="69"/>
      <c r="AJ150" s="78"/>
      <c r="AK150" s="52">
        <f t="shared" si="54"/>
        <v>0</v>
      </c>
      <c r="AL150" s="54" t="e">
        <f t="shared" si="57"/>
        <v>#DIV/0!</v>
      </c>
    </row>
    <row r="151" spans="1:38" ht="38.25" customHeight="1" hidden="1">
      <c r="A151" s="175"/>
      <c r="B151" s="174"/>
      <c r="C151" s="64"/>
      <c r="D151" s="64"/>
      <c r="E151" s="64"/>
      <c r="F151" s="64"/>
      <c r="G151" s="66"/>
      <c r="H151" s="67"/>
      <c r="I151" s="67"/>
      <c r="J151" s="68"/>
      <c r="K151" s="68"/>
      <c r="L151" s="68"/>
      <c r="M151" s="69"/>
      <c r="N151" s="69"/>
      <c r="O151" s="69"/>
      <c r="P151" s="69"/>
      <c r="Q151" s="69"/>
      <c r="R151" s="69"/>
      <c r="S151" s="73"/>
      <c r="T151" s="53" t="e">
        <f t="shared" si="55"/>
        <v>#DIV/0!</v>
      </c>
      <c r="U151" s="66"/>
      <c r="V151" s="71"/>
      <c r="W151" s="72"/>
      <c r="X151" s="69"/>
      <c r="Y151" s="69"/>
      <c r="Z151" s="69"/>
      <c r="AA151" s="73"/>
      <c r="AB151" s="160" t="e">
        <f t="shared" si="56"/>
        <v>#DIV/0!</v>
      </c>
      <c r="AC151" s="52">
        <f t="shared" si="58"/>
        <v>0</v>
      </c>
      <c r="AD151" s="71"/>
      <c r="AE151" s="72"/>
      <c r="AF151" s="71"/>
      <c r="AG151" s="69"/>
      <c r="AH151" s="69"/>
      <c r="AI151" s="69"/>
      <c r="AJ151" s="78"/>
      <c r="AK151" s="52">
        <f t="shared" si="54"/>
        <v>0</v>
      </c>
      <c r="AL151" s="54" t="e">
        <f t="shared" si="57"/>
        <v>#DIV/0!</v>
      </c>
    </row>
    <row r="152" spans="1:38" ht="11.25" customHeight="1" hidden="1">
      <c r="A152" s="178"/>
      <c r="B152" s="179"/>
      <c r="C152" s="64"/>
      <c r="D152" s="64"/>
      <c r="E152" s="65"/>
      <c r="F152" s="65"/>
      <c r="G152" s="66"/>
      <c r="H152" s="67"/>
      <c r="I152" s="67"/>
      <c r="J152" s="68"/>
      <c r="K152" s="68"/>
      <c r="L152" s="68"/>
      <c r="M152" s="69"/>
      <c r="N152" s="69"/>
      <c r="O152" s="69"/>
      <c r="P152" s="69"/>
      <c r="Q152" s="69"/>
      <c r="R152" s="69"/>
      <c r="S152" s="73"/>
      <c r="T152" s="53" t="e">
        <f t="shared" si="55"/>
        <v>#DIV/0!</v>
      </c>
      <c r="U152" s="66"/>
      <c r="V152" s="71"/>
      <c r="W152" s="72"/>
      <c r="X152" s="69"/>
      <c r="Y152" s="69"/>
      <c r="Z152" s="69"/>
      <c r="AA152" s="73"/>
      <c r="AB152" s="160" t="e">
        <f t="shared" si="56"/>
        <v>#DIV/0!</v>
      </c>
      <c r="AC152" s="52">
        <f t="shared" si="58"/>
        <v>0</v>
      </c>
      <c r="AD152" s="71"/>
      <c r="AE152" s="72"/>
      <c r="AF152" s="71"/>
      <c r="AG152" s="69"/>
      <c r="AH152" s="69"/>
      <c r="AI152" s="69"/>
      <c r="AJ152" s="78"/>
      <c r="AK152" s="52">
        <f aca="true" t="shared" si="59" ref="AK152:AK170">S152+AA152</f>
        <v>0</v>
      </c>
      <c r="AL152" s="54" t="e">
        <f t="shared" si="57"/>
        <v>#DIV/0!</v>
      </c>
    </row>
    <row r="153" spans="1:38" ht="38.25" customHeight="1" hidden="1">
      <c r="A153" s="79"/>
      <c r="B153" s="174"/>
      <c r="C153" s="64"/>
      <c r="D153" s="64"/>
      <c r="E153" s="64"/>
      <c r="F153" s="64"/>
      <c r="G153" s="66"/>
      <c r="H153" s="67"/>
      <c r="I153" s="67"/>
      <c r="J153" s="68"/>
      <c r="K153" s="68"/>
      <c r="L153" s="68"/>
      <c r="M153" s="69"/>
      <c r="N153" s="69"/>
      <c r="O153" s="69"/>
      <c r="P153" s="69"/>
      <c r="Q153" s="69"/>
      <c r="R153" s="69"/>
      <c r="S153" s="73"/>
      <c r="T153" s="53" t="e">
        <f t="shared" si="55"/>
        <v>#DIV/0!</v>
      </c>
      <c r="U153" s="66"/>
      <c r="V153" s="71"/>
      <c r="W153" s="72"/>
      <c r="X153" s="69"/>
      <c r="Y153" s="69"/>
      <c r="Z153" s="69"/>
      <c r="AA153" s="73"/>
      <c r="AB153" s="160" t="e">
        <f t="shared" si="56"/>
        <v>#DIV/0!</v>
      </c>
      <c r="AC153" s="52">
        <f t="shared" si="58"/>
        <v>0</v>
      </c>
      <c r="AD153" s="71"/>
      <c r="AE153" s="72"/>
      <c r="AF153" s="71"/>
      <c r="AG153" s="69"/>
      <c r="AH153" s="69"/>
      <c r="AI153" s="69"/>
      <c r="AJ153" s="78"/>
      <c r="AK153" s="52">
        <f t="shared" si="59"/>
        <v>0</v>
      </c>
      <c r="AL153" s="54" t="e">
        <f t="shared" si="57"/>
        <v>#DIV/0!</v>
      </c>
    </row>
    <row r="154" spans="1:38" ht="51.75" customHeight="1" hidden="1">
      <c r="A154" s="76"/>
      <c r="B154" s="174"/>
      <c r="C154" s="64"/>
      <c r="D154" s="64"/>
      <c r="E154" s="64"/>
      <c r="F154" s="64"/>
      <c r="G154" s="66"/>
      <c r="H154" s="67"/>
      <c r="I154" s="67"/>
      <c r="J154" s="68"/>
      <c r="K154" s="68"/>
      <c r="L154" s="68"/>
      <c r="M154" s="69"/>
      <c r="N154" s="69"/>
      <c r="O154" s="69"/>
      <c r="P154" s="69"/>
      <c r="Q154" s="69"/>
      <c r="R154" s="69"/>
      <c r="S154" s="73"/>
      <c r="T154" s="53" t="e">
        <f t="shared" si="55"/>
        <v>#DIV/0!</v>
      </c>
      <c r="U154" s="66"/>
      <c r="V154" s="71"/>
      <c r="W154" s="72"/>
      <c r="X154" s="69"/>
      <c r="Y154" s="69"/>
      <c r="Z154" s="69"/>
      <c r="AA154" s="73"/>
      <c r="AB154" s="160" t="e">
        <f t="shared" si="56"/>
        <v>#DIV/0!</v>
      </c>
      <c r="AC154" s="52">
        <f t="shared" si="58"/>
        <v>0</v>
      </c>
      <c r="AD154" s="71"/>
      <c r="AE154" s="72"/>
      <c r="AF154" s="71"/>
      <c r="AG154" s="69"/>
      <c r="AH154" s="69"/>
      <c r="AI154" s="69"/>
      <c r="AJ154" s="78"/>
      <c r="AK154" s="52">
        <f t="shared" si="59"/>
        <v>0</v>
      </c>
      <c r="AL154" s="54" t="e">
        <f t="shared" si="57"/>
        <v>#DIV/0!</v>
      </c>
    </row>
    <row r="155" spans="1:38" ht="24.75" customHeight="1" hidden="1">
      <c r="A155" s="76"/>
      <c r="B155" s="173"/>
      <c r="C155" s="64"/>
      <c r="D155" s="64"/>
      <c r="E155" s="64"/>
      <c r="F155" s="64"/>
      <c r="G155" s="66"/>
      <c r="H155" s="67"/>
      <c r="I155" s="67"/>
      <c r="J155" s="68"/>
      <c r="K155" s="68"/>
      <c r="L155" s="68"/>
      <c r="M155" s="69"/>
      <c r="N155" s="69"/>
      <c r="O155" s="69"/>
      <c r="P155" s="69"/>
      <c r="Q155" s="69"/>
      <c r="R155" s="69"/>
      <c r="S155" s="73"/>
      <c r="T155" s="53" t="e">
        <f t="shared" si="55"/>
        <v>#DIV/0!</v>
      </c>
      <c r="U155" s="66"/>
      <c r="V155" s="71"/>
      <c r="W155" s="72"/>
      <c r="X155" s="69"/>
      <c r="Y155" s="69"/>
      <c r="Z155" s="69"/>
      <c r="AA155" s="73"/>
      <c r="AB155" s="160" t="e">
        <f t="shared" si="56"/>
        <v>#DIV/0!</v>
      </c>
      <c r="AC155" s="52">
        <f t="shared" si="58"/>
        <v>0</v>
      </c>
      <c r="AD155" s="71"/>
      <c r="AE155" s="72"/>
      <c r="AF155" s="71"/>
      <c r="AG155" s="69"/>
      <c r="AH155" s="69"/>
      <c r="AI155" s="69"/>
      <c r="AJ155" s="78"/>
      <c r="AK155" s="52">
        <f t="shared" si="59"/>
        <v>0</v>
      </c>
      <c r="AL155" s="54" t="e">
        <f t="shared" si="57"/>
        <v>#DIV/0!</v>
      </c>
    </row>
    <row r="156" spans="1:38" ht="14.25" customHeight="1" hidden="1">
      <c r="A156" s="175"/>
      <c r="B156" s="179"/>
      <c r="C156" s="64"/>
      <c r="D156" s="64"/>
      <c r="E156" s="64"/>
      <c r="F156" s="64"/>
      <c r="G156" s="66"/>
      <c r="H156" s="67"/>
      <c r="I156" s="67"/>
      <c r="J156" s="68"/>
      <c r="K156" s="68"/>
      <c r="L156" s="68"/>
      <c r="M156" s="69"/>
      <c r="N156" s="69"/>
      <c r="O156" s="69"/>
      <c r="P156" s="69"/>
      <c r="Q156" s="69"/>
      <c r="R156" s="69"/>
      <c r="S156" s="73"/>
      <c r="T156" s="53" t="e">
        <f t="shared" si="55"/>
        <v>#DIV/0!</v>
      </c>
      <c r="U156" s="66"/>
      <c r="V156" s="71"/>
      <c r="W156" s="72"/>
      <c r="X156" s="69"/>
      <c r="Y156" s="69"/>
      <c r="Z156" s="69"/>
      <c r="AA156" s="73"/>
      <c r="AB156" s="160" t="e">
        <f t="shared" si="56"/>
        <v>#DIV/0!</v>
      </c>
      <c r="AC156" s="52">
        <f t="shared" si="58"/>
        <v>0</v>
      </c>
      <c r="AD156" s="71"/>
      <c r="AE156" s="72"/>
      <c r="AF156" s="71"/>
      <c r="AG156" s="69"/>
      <c r="AH156" s="69"/>
      <c r="AI156" s="69"/>
      <c r="AJ156" s="78"/>
      <c r="AK156" s="52">
        <f t="shared" si="59"/>
        <v>0</v>
      </c>
      <c r="AL156" s="54" t="e">
        <f t="shared" si="57"/>
        <v>#DIV/0!</v>
      </c>
    </row>
    <row r="157" spans="1:38" ht="14.25" customHeight="1" hidden="1">
      <c r="A157" s="180"/>
      <c r="B157" s="181"/>
      <c r="C157" s="64"/>
      <c r="D157" s="64"/>
      <c r="E157" s="65"/>
      <c r="F157" s="65"/>
      <c r="G157" s="66"/>
      <c r="H157" s="67"/>
      <c r="I157" s="67"/>
      <c r="J157" s="68"/>
      <c r="K157" s="68"/>
      <c r="L157" s="68"/>
      <c r="M157" s="67"/>
      <c r="N157" s="67"/>
      <c r="O157" s="67"/>
      <c r="P157" s="67"/>
      <c r="Q157" s="67"/>
      <c r="R157" s="67"/>
      <c r="S157" s="73"/>
      <c r="T157" s="53" t="e">
        <f t="shared" si="55"/>
        <v>#DIV/0!</v>
      </c>
      <c r="U157" s="66"/>
      <c r="V157" s="71"/>
      <c r="W157" s="72"/>
      <c r="X157" s="67"/>
      <c r="Y157" s="67"/>
      <c r="Z157" s="67"/>
      <c r="AA157" s="73"/>
      <c r="AB157" s="160" t="e">
        <f t="shared" si="56"/>
        <v>#DIV/0!</v>
      </c>
      <c r="AC157" s="52">
        <f t="shared" si="58"/>
        <v>0</v>
      </c>
      <c r="AD157" s="71"/>
      <c r="AE157" s="72"/>
      <c r="AF157" s="71"/>
      <c r="AG157" s="67"/>
      <c r="AH157" s="67"/>
      <c r="AI157" s="67"/>
      <c r="AJ157" s="74"/>
      <c r="AK157" s="52">
        <f t="shared" si="59"/>
        <v>0</v>
      </c>
      <c r="AL157" s="54" t="e">
        <f t="shared" si="57"/>
        <v>#DIV/0!</v>
      </c>
    </row>
    <row r="158" spans="1:38" ht="39.75" customHeight="1" hidden="1">
      <c r="A158" s="76"/>
      <c r="B158" s="182"/>
      <c r="C158" s="64"/>
      <c r="D158" s="64"/>
      <c r="E158" s="64"/>
      <c r="F158" s="64"/>
      <c r="G158" s="66"/>
      <c r="H158" s="67"/>
      <c r="I158" s="67"/>
      <c r="J158" s="68"/>
      <c r="K158" s="68"/>
      <c r="L158" s="68"/>
      <c r="M158" s="69"/>
      <c r="N158" s="69"/>
      <c r="O158" s="69"/>
      <c r="P158" s="69"/>
      <c r="Q158" s="69"/>
      <c r="R158" s="69"/>
      <c r="S158" s="73"/>
      <c r="T158" s="53" t="e">
        <f t="shared" si="55"/>
        <v>#DIV/0!</v>
      </c>
      <c r="U158" s="66"/>
      <c r="V158" s="71"/>
      <c r="W158" s="72"/>
      <c r="X158" s="69"/>
      <c r="Y158" s="69"/>
      <c r="Z158" s="69"/>
      <c r="AA158" s="73"/>
      <c r="AB158" s="160" t="e">
        <f t="shared" si="56"/>
        <v>#DIV/0!</v>
      </c>
      <c r="AC158" s="52">
        <f t="shared" si="58"/>
        <v>0</v>
      </c>
      <c r="AD158" s="71"/>
      <c r="AE158" s="72"/>
      <c r="AF158" s="71"/>
      <c r="AG158" s="69"/>
      <c r="AH158" s="69"/>
      <c r="AI158" s="69"/>
      <c r="AJ158" s="78"/>
      <c r="AK158" s="52">
        <f t="shared" si="59"/>
        <v>0</v>
      </c>
      <c r="AL158" s="54" t="e">
        <f t="shared" si="57"/>
        <v>#DIV/0!</v>
      </c>
    </row>
    <row r="159" spans="1:38" ht="13.5" customHeight="1" hidden="1">
      <c r="A159" s="76"/>
      <c r="B159" s="162"/>
      <c r="C159" s="64"/>
      <c r="D159" s="64"/>
      <c r="E159" s="64"/>
      <c r="F159" s="64"/>
      <c r="G159" s="66"/>
      <c r="H159" s="67"/>
      <c r="I159" s="67"/>
      <c r="J159" s="68"/>
      <c r="K159" s="68"/>
      <c r="L159" s="68"/>
      <c r="M159" s="69"/>
      <c r="N159" s="69"/>
      <c r="O159" s="69"/>
      <c r="P159" s="69"/>
      <c r="Q159" s="69"/>
      <c r="R159" s="69"/>
      <c r="S159" s="73"/>
      <c r="T159" s="53" t="e">
        <f t="shared" si="55"/>
        <v>#DIV/0!</v>
      </c>
      <c r="U159" s="66"/>
      <c r="V159" s="71"/>
      <c r="W159" s="72"/>
      <c r="X159" s="69"/>
      <c r="Y159" s="69"/>
      <c r="Z159" s="69"/>
      <c r="AA159" s="73"/>
      <c r="AB159" s="160" t="e">
        <f t="shared" si="56"/>
        <v>#DIV/0!</v>
      </c>
      <c r="AC159" s="52">
        <f t="shared" si="58"/>
        <v>0</v>
      </c>
      <c r="AD159" s="71"/>
      <c r="AE159" s="72"/>
      <c r="AF159" s="71"/>
      <c r="AG159" s="69"/>
      <c r="AH159" s="69"/>
      <c r="AI159" s="69"/>
      <c r="AJ159" s="78"/>
      <c r="AK159" s="52">
        <f t="shared" si="59"/>
        <v>0</v>
      </c>
      <c r="AL159" s="54" t="e">
        <f t="shared" si="57"/>
        <v>#DIV/0!</v>
      </c>
    </row>
    <row r="160" spans="1:38" ht="25.5" customHeight="1" hidden="1">
      <c r="A160" s="76"/>
      <c r="B160" s="165"/>
      <c r="C160" s="64"/>
      <c r="D160" s="64"/>
      <c r="E160" s="65"/>
      <c r="F160" s="65"/>
      <c r="G160" s="66"/>
      <c r="H160" s="67"/>
      <c r="I160" s="67"/>
      <c r="J160" s="68"/>
      <c r="K160" s="68"/>
      <c r="L160" s="68"/>
      <c r="M160" s="67"/>
      <c r="N160" s="67"/>
      <c r="O160" s="67"/>
      <c r="P160" s="67"/>
      <c r="Q160" s="67"/>
      <c r="R160" s="67"/>
      <c r="S160" s="73"/>
      <c r="T160" s="53" t="e">
        <f t="shared" si="55"/>
        <v>#DIV/0!</v>
      </c>
      <c r="U160" s="66"/>
      <c r="V160" s="71"/>
      <c r="W160" s="72"/>
      <c r="X160" s="67"/>
      <c r="Y160" s="67"/>
      <c r="Z160" s="67"/>
      <c r="AA160" s="73"/>
      <c r="AB160" s="160" t="e">
        <f t="shared" si="56"/>
        <v>#DIV/0!</v>
      </c>
      <c r="AC160" s="52">
        <f t="shared" si="58"/>
        <v>0</v>
      </c>
      <c r="AD160" s="71"/>
      <c r="AE160" s="72"/>
      <c r="AF160" s="71"/>
      <c r="AG160" s="67"/>
      <c r="AH160" s="67"/>
      <c r="AI160" s="67"/>
      <c r="AJ160" s="74"/>
      <c r="AK160" s="52">
        <f t="shared" si="59"/>
        <v>0</v>
      </c>
      <c r="AL160" s="54" t="e">
        <f t="shared" si="57"/>
        <v>#DIV/0!</v>
      </c>
    </row>
    <row r="161" spans="1:38" ht="52.5" customHeight="1" hidden="1">
      <c r="A161" s="76"/>
      <c r="B161" s="173"/>
      <c r="C161" s="64"/>
      <c r="D161" s="64"/>
      <c r="E161" s="64"/>
      <c r="F161" s="64"/>
      <c r="G161" s="66"/>
      <c r="H161" s="67"/>
      <c r="I161" s="67"/>
      <c r="J161" s="68"/>
      <c r="K161" s="68"/>
      <c r="L161" s="68"/>
      <c r="M161" s="69"/>
      <c r="N161" s="69"/>
      <c r="O161" s="69"/>
      <c r="P161" s="69"/>
      <c r="Q161" s="69"/>
      <c r="R161" s="69"/>
      <c r="S161" s="73"/>
      <c r="T161" s="53" t="e">
        <f t="shared" si="55"/>
        <v>#DIV/0!</v>
      </c>
      <c r="U161" s="66"/>
      <c r="V161" s="71"/>
      <c r="W161" s="72"/>
      <c r="X161" s="69"/>
      <c r="Y161" s="69"/>
      <c r="Z161" s="69"/>
      <c r="AA161" s="73"/>
      <c r="AB161" s="160" t="e">
        <f t="shared" si="56"/>
        <v>#DIV/0!</v>
      </c>
      <c r="AC161" s="52">
        <f t="shared" si="58"/>
        <v>0</v>
      </c>
      <c r="AD161" s="71"/>
      <c r="AE161" s="72"/>
      <c r="AF161" s="71"/>
      <c r="AG161" s="69"/>
      <c r="AH161" s="69"/>
      <c r="AI161" s="69"/>
      <c r="AJ161" s="78"/>
      <c r="AK161" s="52">
        <f t="shared" si="59"/>
        <v>0</v>
      </c>
      <c r="AL161" s="54" t="e">
        <f t="shared" si="57"/>
        <v>#DIV/0!</v>
      </c>
    </row>
    <row r="162" spans="1:38" ht="25.5" customHeight="1" hidden="1">
      <c r="A162" s="76"/>
      <c r="B162" s="173"/>
      <c r="C162" s="64"/>
      <c r="D162" s="64"/>
      <c r="E162" s="64"/>
      <c r="F162" s="64"/>
      <c r="G162" s="66"/>
      <c r="H162" s="67"/>
      <c r="I162" s="67"/>
      <c r="J162" s="68"/>
      <c r="K162" s="68"/>
      <c r="L162" s="68"/>
      <c r="M162" s="69"/>
      <c r="N162" s="69"/>
      <c r="O162" s="69"/>
      <c r="P162" s="69"/>
      <c r="Q162" s="69"/>
      <c r="R162" s="69"/>
      <c r="S162" s="73"/>
      <c r="T162" s="53" t="e">
        <f t="shared" si="55"/>
        <v>#DIV/0!</v>
      </c>
      <c r="U162" s="66"/>
      <c r="V162" s="71"/>
      <c r="W162" s="72"/>
      <c r="X162" s="69"/>
      <c r="Y162" s="69"/>
      <c r="Z162" s="69"/>
      <c r="AA162" s="73"/>
      <c r="AB162" s="160" t="e">
        <f t="shared" si="56"/>
        <v>#DIV/0!</v>
      </c>
      <c r="AC162" s="52">
        <f t="shared" si="58"/>
        <v>0</v>
      </c>
      <c r="AD162" s="71"/>
      <c r="AE162" s="72"/>
      <c r="AF162" s="71"/>
      <c r="AG162" s="69"/>
      <c r="AH162" s="69"/>
      <c r="AI162" s="69"/>
      <c r="AJ162" s="78"/>
      <c r="AK162" s="52">
        <f t="shared" si="59"/>
        <v>0</v>
      </c>
      <c r="AL162" s="54" t="e">
        <f t="shared" si="57"/>
        <v>#DIV/0!</v>
      </c>
    </row>
    <row r="163" spans="1:38" ht="13.5" customHeight="1" hidden="1">
      <c r="A163" s="76"/>
      <c r="B163" s="173"/>
      <c r="C163" s="64"/>
      <c r="D163" s="64"/>
      <c r="E163" s="65"/>
      <c r="F163" s="65"/>
      <c r="G163" s="66"/>
      <c r="H163" s="67"/>
      <c r="I163" s="67"/>
      <c r="J163" s="68"/>
      <c r="K163" s="68"/>
      <c r="L163" s="68"/>
      <c r="M163" s="69"/>
      <c r="N163" s="69"/>
      <c r="O163" s="69"/>
      <c r="P163" s="69"/>
      <c r="Q163" s="69"/>
      <c r="R163" s="69"/>
      <c r="S163" s="73"/>
      <c r="T163" s="53" t="e">
        <f t="shared" si="55"/>
        <v>#DIV/0!</v>
      </c>
      <c r="U163" s="66"/>
      <c r="V163" s="71"/>
      <c r="W163" s="72"/>
      <c r="X163" s="69"/>
      <c r="Y163" s="69"/>
      <c r="Z163" s="69"/>
      <c r="AA163" s="73"/>
      <c r="AB163" s="160" t="e">
        <f t="shared" si="56"/>
        <v>#DIV/0!</v>
      </c>
      <c r="AC163" s="52">
        <f t="shared" si="58"/>
        <v>0</v>
      </c>
      <c r="AD163" s="71"/>
      <c r="AE163" s="72"/>
      <c r="AF163" s="71"/>
      <c r="AG163" s="69"/>
      <c r="AH163" s="69"/>
      <c r="AI163" s="69"/>
      <c r="AJ163" s="74"/>
      <c r="AK163" s="52">
        <f t="shared" si="59"/>
        <v>0</v>
      </c>
      <c r="AL163" s="54" t="e">
        <f t="shared" si="57"/>
        <v>#DIV/0!</v>
      </c>
    </row>
    <row r="164" spans="1:38" ht="39" customHeight="1" hidden="1">
      <c r="A164" s="76"/>
      <c r="B164" s="165"/>
      <c r="C164" s="64"/>
      <c r="D164" s="64"/>
      <c r="E164" s="65"/>
      <c r="F164" s="65"/>
      <c r="G164" s="66"/>
      <c r="H164" s="67"/>
      <c r="I164" s="67"/>
      <c r="J164" s="68"/>
      <c r="K164" s="68"/>
      <c r="L164" s="68"/>
      <c r="M164" s="69"/>
      <c r="N164" s="69"/>
      <c r="O164" s="69"/>
      <c r="P164" s="69"/>
      <c r="Q164" s="69"/>
      <c r="R164" s="69"/>
      <c r="S164" s="73"/>
      <c r="T164" s="53" t="e">
        <f t="shared" si="55"/>
        <v>#DIV/0!</v>
      </c>
      <c r="U164" s="66"/>
      <c r="V164" s="71"/>
      <c r="W164" s="72"/>
      <c r="X164" s="69"/>
      <c r="Y164" s="69"/>
      <c r="Z164" s="69"/>
      <c r="AA164" s="73"/>
      <c r="AB164" s="160" t="e">
        <f t="shared" si="56"/>
        <v>#DIV/0!</v>
      </c>
      <c r="AC164" s="52">
        <f t="shared" si="58"/>
        <v>0</v>
      </c>
      <c r="AD164" s="71"/>
      <c r="AE164" s="72"/>
      <c r="AF164" s="71"/>
      <c r="AG164" s="69"/>
      <c r="AH164" s="69"/>
      <c r="AI164" s="69"/>
      <c r="AJ164" s="78"/>
      <c r="AK164" s="52">
        <f t="shared" si="59"/>
        <v>0</v>
      </c>
      <c r="AL164" s="54" t="e">
        <f t="shared" si="57"/>
        <v>#DIV/0!</v>
      </c>
    </row>
    <row r="165" spans="1:38" ht="15" customHeight="1" hidden="1">
      <c r="A165" s="176"/>
      <c r="B165" s="183"/>
      <c r="C165" s="64"/>
      <c r="D165" s="64"/>
      <c r="E165" s="65"/>
      <c r="F165" s="65"/>
      <c r="G165" s="66"/>
      <c r="H165" s="67"/>
      <c r="I165" s="67"/>
      <c r="J165" s="68"/>
      <c r="K165" s="68"/>
      <c r="L165" s="68"/>
      <c r="M165" s="69"/>
      <c r="N165" s="69"/>
      <c r="O165" s="69"/>
      <c r="P165" s="69"/>
      <c r="Q165" s="69"/>
      <c r="R165" s="69"/>
      <c r="S165" s="73"/>
      <c r="T165" s="53" t="e">
        <f t="shared" si="55"/>
        <v>#DIV/0!</v>
      </c>
      <c r="U165" s="66"/>
      <c r="V165" s="71"/>
      <c r="W165" s="72"/>
      <c r="X165" s="69"/>
      <c r="Y165" s="69"/>
      <c r="Z165" s="69"/>
      <c r="AA165" s="73"/>
      <c r="AB165" s="160" t="e">
        <f t="shared" si="56"/>
        <v>#DIV/0!</v>
      </c>
      <c r="AC165" s="52">
        <f t="shared" si="58"/>
        <v>0</v>
      </c>
      <c r="AD165" s="71"/>
      <c r="AE165" s="72"/>
      <c r="AF165" s="71"/>
      <c r="AG165" s="69"/>
      <c r="AH165" s="69"/>
      <c r="AI165" s="69"/>
      <c r="AJ165" s="74"/>
      <c r="AK165" s="52">
        <f t="shared" si="59"/>
        <v>0</v>
      </c>
      <c r="AL165" s="54" t="e">
        <f t="shared" si="57"/>
        <v>#DIV/0!</v>
      </c>
    </row>
    <row r="166" spans="1:38" ht="24.75" customHeight="1" hidden="1">
      <c r="A166" s="176"/>
      <c r="B166" s="173"/>
      <c r="C166" s="64"/>
      <c r="D166" s="64"/>
      <c r="E166" s="65"/>
      <c r="F166" s="65"/>
      <c r="G166" s="66"/>
      <c r="H166" s="67"/>
      <c r="I166" s="67"/>
      <c r="J166" s="68"/>
      <c r="K166" s="68"/>
      <c r="L166" s="68"/>
      <c r="M166" s="69"/>
      <c r="N166" s="69"/>
      <c r="O166" s="69"/>
      <c r="P166" s="69"/>
      <c r="Q166" s="69"/>
      <c r="R166" s="69"/>
      <c r="S166" s="73"/>
      <c r="T166" s="53" t="e">
        <f t="shared" si="55"/>
        <v>#DIV/0!</v>
      </c>
      <c r="U166" s="66"/>
      <c r="V166" s="71"/>
      <c r="W166" s="72"/>
      <c r="X166" s="69"/>
      <c r="Y166" s="69"/>
      <c r="Z166" s="69"/>
      <c r="AA166" s="73"/>
      <c r="AB166" s="160" t="e">
        <f t="shared" si="56"/>
        <v>#DIV/0!</v>
      </c>
      <c r="AC166" s="52">
        <f t="shared" si="58"/>
        <v>0</v>
      </c>
      <c r="AD166" s="71"/>
      <c r="AE166" s="72"/>
      <c r="AF166" s="71"/>
      <c r="AG166" s="69"/>
      <c r="AH166" s="69"/>
      <c r="AI166" s="69"/>
      <c r="AJ166" s="74"/>
      <c r="AK166" s="52">
        <f t="shared" si="59"/>
        <v>0</v>
      </c>
      <c r="AL166" s="54" t="e">
        <f t="shared" si="57"/>
        <v>#DIV/0!</v>
      </c>
    </row>
    <row r="167" spans="1:38" ht="46.5" customHeight="1" hidden="1">
      <c r="A167" s="176"/>
      <c r="B167" s="173"/>
      <c r="C167" s="64"/>
      <c r="D167" s="64"/>
      <c r="E167" s="65"/>
      <c r="F167" s="65"/>
      <c r="G167" s="66"/>
      <c r="H167" s="67"/>
      <c r="I167" s="67"/>
      <c r="J167" s="68"/>
      <c r="K167" s="68"/>
      <c r="L167" s="68"/>
      <c r="M167" s="69"/>
      <c r="N167" s="69"/>
      <c r="O167" s="69"/>
      <c r="P167" s="69"/>
      <c r="Q167" s="69"/>
      <c r="R167" s="69"/>
      <c r="S167" s="73"/>
      <c r="T167" s="91" t="e">
        <f t="shared" si="55"/>
        <v>#DIV/0!</v>
      </c>
      <c r="U167" s="66"/>
      <c r="V167" s="71"/>
      <c r="W167" s="72"/>
      <c r="X167" s="69"/>
      <c r="Y167" s="69"/>
      <c r="Z167" s="69"/>
      <c r="AA167" s="73"/>
      <c r="AB167" s="184" t="e">
        <f t="shared" si="56"/>
        <v>#DIV/0!</v>
      </c>
      <c r="AC167" s="92">
        <f t="shared" si="58"/>
        <v>0</v>
      </c>
      <c r="AD167" s="71"/>
      <c r="AE167" s="72"/>
      <c r="AF167" s="71"/>
      <c r="AG167" s="69"/>
      <c r="AH167" s="69"/>
      <c r="AI167" s="69"/>
      <c r="AJ167" s="74"/>
      <c r="AK167" s="92">
        <f t="shared" si="59"/>
        <v>0</v>
      </c>
      <c r="AL167" s="93" t="e">
        <f t="shared" si="57"/>
        <v>#DIV/0!</v>
      </c>
    </row>
    <row r="168" spans="1:38" ht="53.25" customHeight="1" hidden="1">
      <c r="A168" s="176"/>
      <c r="B168" s="173"/>
      <c r="C168" s="64"/>
      <c r="D168" s="64"/>
      <c r="E168" s="65"/>
      <c r="F168" s="65"/>
      <c r="G168" s="66"/>
      <c r="H168" s="67"/>
      <c r="I168" s="67"/>
      <c r="J168" s="68"/>
      <c r="K168" s="68"/>
      <c r="L168" s="68"/>
      <c r="M168" s="69"/>
      <c r="N168" s="69"/>
      <c r="O168" s="69"/>
      <c r="P168" s="69"/>
      <c r="Q168" s="69"/>
      <c r="R168" s="69"/>
      <c r="S168" s="73"/>
      <c r="T168" s="91" t="e">
        <f t="shared" si="55"/>
        <v>#DIV/0!</v>
      </c>
      <c r="U168" s="66"/>
      <c r="V168" s="71"/>
      <c r="W168" s="72"/>
      <c r="X168" s="69"/>
      <c r="Y168" s="69"/>
      <c r="Z168" s="69"/>
      <c r="AA168" s="73"/>
      <c r="AB168" s="184" t="e">
        <f t="shared" si="56"/>
        <v>#DIV/0!</v>
      </c>
      <c r="AC168" s="92">
        <f t="shared" si="58"/>
        <v>0</v>
      </c>
      <c r="AD168" s="71"/>
      <c r="AE168" s="72"/>
      <c r="AF168" s="71"/>
      <c r="AG168" s="69"/>
      <c r="AH168" s="69"/>
      <c r="AI168" s="69"/>
      <c r="AJ168" s="74"/>
      <c r="AK168" s="92">
        <f t="shared" si="59"/>
        <v>0</v>
      </c>
      <c r="AL168" s="93" t="e">
        <f t="shared" si="57"/>
        <v>#DIV/0!</v>
      </c>
    </row>
    <row r="169" spans="1:38" ht="2.25" customHeight="1">
      <c r="A169" s="176"/>
      <c r="B169" s="173"/>
      <c r="C169" s="64"/>
      <c r="D169" s="64"/>
      <c r="E169" s="65"/>
      <c r="F169" s="65"/>
      <c r="G169" s="66"/>
      <c r="H169" s="67"/>
      <c r="I169" s="67"/>
      <c r="J169" s="68"/>
      <c r="K169" s="68"/>
      <c r="L169" s="68"/>
      <c r="M169" s="69"/>
      <c r="N169" s="69"/>
      <c r="O169" s="69"/>
      <c r="P169" s="69"/>
      <c r="Q169" s="69"/>
      <c r="R169" s="69"/>
      <c r="S169" s="73"/>
      <c r="T169" s="91" t="e">
        <f>S169/G169*100</f>
        <v>#DIV/0!</v>
      </c>
      <c r="U169" s="66"/>
      <c r="V169" s="71"/>
      <c r="W169" s="72"/>
      <c r="X169" s="69"/>
      <c r="Y169" s="69"/>
      <c r="Z169" s="69"/>
      <c r="AA169" s="73"/>
      <c r="AB169" s="184" t="e">
        <f>AA169/U169*100</f>
        <v>#DIV/0!</v>
      </c>
      <c r="AC169" s="92">
        <f t="shared" si="58"/>
        <v>0</v>
      </c>
      <c r="AD169" s="71"/>
      <c r="AE169" s="72"/>
      <c r="AF169" s="71"/>
      <c r="AG169" s="69"/>
      <c r="AH169" s="69"/>
      <c r="AI169" s="69"/>
      <c r="AJ169" s="74"/>
      <c r="AK169" s="92">
        <f t="shared" si="59"/>
        <v>0</v>
      </c>
      <c r="AL169" s="93" t="e">
        <f>AK169/AC169*100</f>
        <v>#DIV/0!</v>
      </c>
    </row>
    <row r="170" spans="1:38" ht="59.25" customHeight="1" thickBot="1">
      <c r="A170" s="185"/>
      <c r="B170" s="186" t="s">
        <v>120</v>
      </c>
      <c r="C170" s="187">
        <f>C14+C131+C166</f>
        <v>3910</v>
      </c>
      <c r="D170" s="187">
        <f>D14+D131+D166</f>
        <v>3391</v>
      </c>
      <c r="E170" s="188">
        <f>D170/C170</f>
        <v>0.8672634271099744</v>
      </c>
      <c r="F170" s="188"/>
      <c r="G170" s="189">
        <f aca="true" t="shared" si="60" ref="G170:S170">G14+G83</f>
        <v>238685</v>
      </c>
      <c r="H170" s="189">
        <f t="shared" si="60"/>
        <v>0</v>
      </c>
      <c r="I170" s="189">
        <f t="shared" si="60"/>
        <v>0</v>
      </c>
      <c r="J170" s="189">
        <f t="shared" si="60"/>
        <v>0</v>
      </c>
      <c r="K170" s="189">
        <f t="shared" si="60"/>
        <v>0</v>
      </c>
      <c r="L170" s="189">
        <f t="shared" si="60"/>
        <v>0</v>
      </c>
      <c r="M170" s="189">
        <f t="shared" si="60"/>
        <v>0</v>
      </c>
      <c r="N170" s="189">
        <f t="shared" si="60"/>
        <v>0</v>
      </c>
      <c r="O170" s="189">
        <f t="shared" si="60"/>
        <v>0</v>
      </c>
      <c r="P170" s="189">
        <f t="shared" si="60"/>
        <v>0</v>
      </c>
      <c r="Q170" s="189">
        <f t="shared" si="60"/>
        <v>0</v>
      </c>
      <c r="R170" s="189">
        <f t="shared" si="60"/>
        <v>0</v>
      </c>
      <c r="S170" s="189">
        <f t="shared" si="60"/>
        <v>64213</v>
      </c>
      <c r="T170" s="190">
        <f>S170/G170*100</f>
        <v>26.90282171062279</v>
      </c>
      <c r="U170" s="189">
        <f aca="true" t="shared" si="61" ref="U170:AA170">U14+U83</f>
        <v>37002</v>
      </c>
      <c r="V170" s="189">
        <f t="shared" si="61"/>
        <v>3103</v>
      </c>
      <c r="W170" s="189">
        <f t="shared" si="61"/>
        <v>3103</v>
      </c>
      <c r="X170" s="189">
        <f t="shared" si="61"/>
        <v>3103</v>
      </c>
      <c r="Y170" s="189">
        <f t="shared" si="61"/>
        <v>3103</v>
      </c>
      <c r="Z170" s="189">
        <f t="shared" si="61"/>
        <v>3103</v>
      </c>
      <c r="AA170" s="189">
        <f t="shared" si="61"/>
        <v>9804</v>
      </c>
      <c r="AB170" s="191">
        <f>AA170/U170*100</f>
        <v>26.4958650883736</v>
      </c>
      <c r="AC170" s="189">
        <f t="shared" si="58"/>
        <v>275687</v>
      </c>
      <c r="AD170" s="189">
        <f aca="true" t="shared" si="62" ref="AD170:AJ170">AD14+AD83+AD106</f>
        <v>0</v>
      </c>
      <c r="AE170" s="189" t="e">
        <f t="shared" si="62"/>
        <v>#REF!</v>
      </c>
      <c r="AF170" s="189">
        <f t="shared" si="62"/>
        <v>0</v>
      </c>
      <c r="AG170" s="189" t="e">
        <f t="shared" si="62"/>
        <v>#REF!</v>
      </c>
      <c r="AH170" s="189" t="e">
        <f t="shared" si="62"/>
        <v>#REF!</v>
      </c>
      <c r="AI170" s="189" t="e">
        <f t="shared" si="62"/>
        <v>#REF!</v>
      </c>
      <c r="AJ170" s="189" t="e">
        <f t="shared" si="62"/>
        <v>#REF!</v>
      </c>
      <c r="AK170" s="189">
        <f t="shared" si="59"/>
        <v>74017</v>
      </c>
      <c r="AL170" s="192">
        <f>AK170/AC170*100</f>
        <v>26.848201039584747</v>
      </c>
    </row>
    <row r="171" spans="1:38" ht="15" customHeight="1">
      <c r="A171" s="193"/>
      <c r="B171" s="366"/>
      <c r="C171" s="360"/>
      <c r="D171" s="195"/>
      <c r="E171" s="195"/>
      <c r="F171" s="195"/>
      <c r="G171" s="195"/>
      <c r="H171" s="195" t="s">
        <v>121</v>
      </c>
      <c r="I171" s="195" t="s">
        <v>13</v>
      </c>
      <c r="J171" s="367" t="s">
        <v>122</v>
      </c>
      <c r="K171" s="368" t="s">
        <v>123</v>
      </c>
      <c r="L171" s="196" t="s">
        <v>13</v>
      </c>
      <c r="M171" s="197"/>
      <c r="N171" s="198"/>
      <c r="O171" s="198"/>
      <c r="P171" s="199"/>
      <c r="Q171" s="199"/>
      <c r="R171" s="199"/>
      <c r="S171" s="199"/>
      <c r="T171" s="199"/>
      <c r="U171" s="200"/>
      <c r="V171" s="199"/>
      <c r="W171" s="199"/>
      <c r="X171" s="199"/>
      <c r="Y171" s="199"/>
      <c r="Z171" s="199"/>
      <c r="AA171" s="199" t="s">
        <v>124</v>
      </c>
      <c r="AB171" s="199"/>
      <c r="AC171" s="201"/>
      <c r="AD171" s="202"/>
      <c r="AE171" s="202"/>
      <c r="AF171" s="203"/>
      <c r="AG171" s="203"/>
      <c r="AH171" s="203"/>
      <c r="AI171" s="203"/>
      <c r="AJ171" s="203"/>
      <c r="AK171" s="203"/>
      <c r="AL171" s="203"/>
    </row>
    <row r="172" spans="1:38" ht="18.75">
      <c r="A172" s="204"/>
      <c r="B172" s="366"/>
      <c r="C172" s="360"/>
      <c r="D172" s="195"/>
      <c r="E172" s="195"/>
      <c r="F172" s="195"/>
      <c r="G172" s="195"/>
      <c r="H172" s="195"/>
      <c r="I172" s="195"/>
      <c r="J172" s="367"/>
      <c r="K172" s="368"/>
      <c r="L172" s="196"/>
      <c r="M172" s="202"/>
      <c r="N172" s="202"/>
      <c r="O172" s="202"/>
      <c r="P172" s="202"/>
      <c r="Q172" s="202"/>
      <c r="R172" s="202"/>
      <c r="S172" s="202"/>
      <c r="T172" s="202"/>
      <c r="U172" s="199"/>
      <c r="V172" s="202"/>
      <c r="W172" s="202"/>
      <c r="X172" s="202"/>
      <c r="Y172" s="202"/>
      <c r="Z172" s="202"/>
      <c r="AA172" s="202"/>
      <c r="AB172" s="202"/>
      <c r="AC172" s="201"/>
      <c r="AD172" s="202"/>
      <c r="AE172" s="202"/>
      <c r="AF172" s="203"/>
      <c r="AG172" s="203"/>
      <c r="AH172" s="203"/>
      <c r="AI172" s="203"/>
      <c r="AJ172" s="203"/>
      <c r="AK172" s="203"/>
      <c r="AL172" s="203"/>
    </row>
    <row r="173" spans="1:38" ht="18.75">
      <c r="A173" s="204"/>
      <c r="B173" s="205"/>
      <c r="C173" s="24"/>
      <c r="D173" s="195"/>
      <c r="E173" s="206"/>
      <c r="F173" s="207"/>
      <c r="G173" s="195"/>
      <c r="H173" s="206">
        <v>4924</v>
      </c>
      <c r="I173" s="207" t="e">
        <f>H173/G173*100</f>
        <v>#DIV/0!</v>
      </c>
      <c r="J173" s="206">
        <f>D173+G173</f>
        <v>0</v>
      </c>
      <c r="K173" s="207">
        <f>E173+H173</f>
        <v>4924</v>
      </c>
      <c r="L173" s="207" t="e">
        <f aca="true" t="shared" si="63" ref="L173:L213">K173/J173*100</f>
        <v>#DIV/0!</v>
      </c>
      <c r="M173" s="202"/>
      <c r="N173" s="202"/>
      <c r="O173" s="202"/>
      <c r="P173" s="202"/>
      <c r="Q173" s="202"/>
      <c r="R173" s="202"/>
      <c r="S173" s="202"/>
      <c r="T173" s="202"/>
      <c r="U173" s="199"/>
      <c r="V173" s="202"/>
      <c r="W173" s="202"/>
      <c r="X173" s="202"/>
      <c r="Y173" s="202"/>
      <c r="Z173" s="202"/>
      <c r="AA173" s="202"/>
      <c r="AB173" s="202"/>
      <c r="AC173" s="201"/>
      <c r="AD173" s="202"/>
      <c r="AE173" s="202"/>
      <c r="AF173" s="203"/>
      <c r="AG173" s="203"/>
      <c r="AH173" s="203"/>
      <c r="AI173" s="203"/>
      <c r="AJ173" s="203"/>
      <c r="AK173" s="203"/>
      <c r="AL173" s="203"/>
    </row>
    <row r="174" spans="1:31" ht="18.75">
      <c r="A174" s="204"/>
      <c r="B174" s="356"/>
      <c r="C174" s="357" t="s">
        <v>125</v>
      </c>
      <c r="D174" s="210">
        <v>8724</v>
      </c>
      <c r="E174" s="211">
        <v>2490</v>
      </c>
      <c r="F174" s="212">
        <f aca="true" t="shared" si="64" ref="F174:F179">E174/D174*100</f>
        <v>28.541953232462173</v>
      </c>
      <c r="G174" s="210"/>
      <c r="H174" s="213"/>
      <c r="I174" s="214"/>
      <c r="J174" s="363">
        <f>D174+G174</f>
        <v>8724</v>
      </c>
      <c r="K174" s="364">
        <f>E174+H174</f>
        <v>2490</v>
      </c>
      <c r="L174" s="215">
        <f t="shared" si="63"/>
        <v>28.541953232462173</v>
      </c>
      <c r="M174" s="216"/>
      <c r="N174" s="216"/>
      <c r="O174" s="216"/>
      <c r="P174" s="216"/>
      <c r="Q174" s="216"/>
      <c r="R174" s="216"/>
      <c r="S174" s="216"/>
      <c r="T174" s="216"/>
      <c r="U174" s="217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</row>
    <row r="175" spans="1:31" ht="18.75">
      <c r="A175" s="204"/>
      <c r="B175" s="356"/>
      <c r="C175" s="357"/>
      <c r="D175" s="210"/>
      <c r="E175" s="212"/>
      <c r="F175" s="212" t="e">
        <f t="shared" si="64"/>
        <v>#DIV/0!</v>
      </c>
      <c r="G175" s="210"/>
      <c r="H175" s="218"/>
      <c r="I175" s="219"/>
      <c r="J175" s="358"/>
      <c r="K175" s="365"/>
      <c r="L175" s="221" t="e">
        <f t="shared" si="63"/>
        <v>#DIV/0!</v>
      </c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</row>
    <row r="176" spans="1:31" ht="18.75">
      <c r="A176" s="204"/>
      <c r="B176" s="208"/>
      <c r="C176" s="209"/>
      <c r="D176" s="210"/>
      <c r="E176" s="212"/>
      <c r="F176" s="212" t="e">
        <f t="shared" si="64"/>
        <v>#DIV/0!</v>
      </c>
      <c r="G176" s="210"/>
      <c r="H176" s="218"/>
      <c r="I176" s="219"/>
      <c r="J176" s="219">
        <v>7322.2</v>
      </c>
      <c r="K176" s="222"/>
      <c r="L176" s="221">
        <f t="shared" si="63"/>
        <v>0</v>
      </c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</row>
    <row r="177" spans="1:31" ht="18.75">
      <c r="A177" s="204"/>
      <c r="B177" s="208"/>
      <c r="C177" s="209"/>
      <c r="D177" s="210"/>
      <c r="E177" s="212"/>
      <c r="F177" s="212" t="e">
        <f t="shared" si="64"/>
        <v>#DIV/0!</v>
      </c>
      <c r="G177" s="210"/>
      <c r="H177" s="218"/>
      <c r="I177" s="219"/>
      <c r="J177" s="219"/>
      <c r="K177" s="222"/>
      <c r="L177" s="221" t="e">
        <f t="shared" si="63"/>
        <v>#DIV/0!</v>
      </c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</row>
    <row r="178" spans="1:31" ht="93.75">
      <c r="A178" s="204"/>
      <c r="B178" s="208"/>
      <c r="C178" s="209" t="s">
        <v>126</v>
      </c>
      <c r="D178" s="210">
        <v>645</v>
      </c>
      <c r="E178" s="211">
        <v>69</v>
      </c>
      <c r="F178" s="212">
        <f t="shared" si="64"/>
        <v>10.69767441860465</v>
      </c>
      <c r="G178" s="210"/>
      <c r="H178" s="218"/>
      <c r="I178" s="219"/>
      <c r="J178" s="220">
        <f>D178+G178</f>
        <v>645</v>
      </c>
      <c r="K178" s="223">
        <f>E178+H178</f>
        <v>69</v>
      </c>
      <c r="L178" s="221">
        <f t="shared" si="63"/>
        <v>10.69767441860465</v>
      </c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</row>
    <row r="179" spans="1:31" ht="18.75">
      <c r="A179" s="204"/>
      <c r="B179" s="208"/>
      <c r="C179" s="209"/>
      <c r="D179" s="210"/>
      <c r="E179" s="212"/>
      <c r="F179" s="212" t="e">
        <f t="shared" si="64"/>
        <v>#DIV/0!</v>
      </c>
      <c r="G179" s="210"/>
      <c r="H179" s="218"/>
      <c r="I179" s="219" t="e">
        <f>H179/G179*100</f>
        <v>#DIV/0!</v>
      </c>
      <c r="J179" s="219"/>
      <c r="K179" s="223">
        <f>E179+H179</f>
        <v>0</v>
      </c>
      <c r="L179" s="221" t="e">
        <f t="shared" si="63"/>
        <v>#DIV/0!</v>
      </c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</row>
    <row r="180" spans="1:31" ht="393.75">
      <c r="A180" s="204"/>
      <c r="B180" s="208"/>
      <c r="C180" s="209" t="s">
        <v>127</v>
      </c>
      <c r="D180" s="210"/>
      <c r="E180" s="212"/>
      <c r="F180" s="212"/>
      <c r="G180" s="210"/>
      <c r="H180" s="224">
        <v>4924</v>
      </c>
      <c r="I180" s="219" t="e">
        <f>H180/G180*100</f>
        <v>#DIV/0!</v>
      </c>
      <c r="J180" s="220">
        <f>D180+G180</f>
        <v>0</v>
      </c>
      <c r="K180" s="223">
        <f>E180+H180</f>
        <v>4924</v>
      </c>
      <c r="L180" s="221" t="e">
        <f t="shared" si="63"/>
        <v>#DIV/0!</v>
      </c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</row>
    <row r="181" spans="1:31" ht="150">
      <c r="A181" s="204"/>
      <c r="B181" s="208"/>
      <c r="C181" s="209" t="s">
        <v>128</v>
      </c>
      <c r="D181" s="210">
        <v>2431</v>
      </c>
      <c r="E181" s="211">
        <v>522</v>
      </c>
      <c r="F181" s="212">
        <f>E181/D181*100</f>
        <v>21.472645002056765</v>
      </c>
      <c r="G181" s="210"/>
      <c r="H181" s="218"/>
      <c r="I181" s="219"/>
      <c r="J181" s="220">
        <f>D181+G181</f>
        <v>2431</v>
      </c>
      <c r="K181" s="223">
        <f>E181+H181</f>
        <v>522</v>
      </c>
      <c r="L181" s="221">
        <f t="shared" si="63"/>
        <v>21.472645002056765</v>
      </c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  <c r="AD181" s="216"/>
      <c r="AE181" s="216"/>
    </row>
    <row r="182" spans="1:31" ht="56.25">
      <c r="A182" s="204"/>
      <c r="B182" s="208"/>
      <c r="C182" s="209" t="s">
        <v>129</v>
      </c>
      <c r="D182" s="210">
        <v>175</v>
      </c>
      <c r="E182" s="212"/>
      <c r="F182" s="212">
        <f>E182/D182*100</f>
        <v>0</v>
      </c>
      <c r="G182" s="210"/>
      <c r="H182" s="218"/>
      <c r="I182" s="219"/>
      <c r="J182" s="220">
        <f>D182+G182</f>
        <v>175</v>
      </c>
      <c r="K182" s="223">
        <f>E182+H182</f>
        <v>0</v>
      </c>
      <c r="L182" s="221">
        <f t="shared" si="63"/>
        <v>0</v>
      </c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  <c r="AC182" s="216"/>
      <c r="AD182" s="216"/>
      <c r="AE182" s="216"/>
    </row>
    <row r="183" spans="1:31" ht="131.25">
      <c r="A183" s="204"/>
      <c r="B183" s="208"/>
      <c r="C183" s="209" t="s">
        <v>130</v>
      </c>
      <c r="D183" s="210">
        <v>478</v>
      </c>
      <c r="E183" s="225">
        <v>46</v>
      </c>
      <c r="F183" s="212">
        <f>E183/D183*100</f>
        <v>9.623430962343097</v>
      </c>
      <c r="G183" s="210"/>
      <c r="H183" s="226"/>
      <c r="I183" s="219"/>
      <c r="J183" s="220">
        <v>478</v>
      </c>
      <c r="K183" s="223">
        <f>E183+H183</f>
        <v>46</v>
      </c>
      <c r="L183" s="221">
        <f t="shared" si="63"/>
        <v>9.623430962343097</v>
      </c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  <c r="AC183" s="216"/>
      <c r="AD183" s="216"/>
      <c r="AE183" s="216"/>
    </row>
    <row r="184" spans="1:31" ht="18.75">
      <c r="A184" s="204"/>
      <c r="B184" s="208"/>
      <c r="C184" s="209"/>
      <c r="D184" s="210"/>
      <c r="E184" s="212"/>
      <c r="F184" s="207" t="e">
        <f>E184/D184*100</f>
        <v>#DIV/0!</v>
      </c>
      <c r="G184" s="210"/>
      <c r="H184" s="218"/>
      <c r="I184" s="227" t="e">
        <f aca="true" t="shared" si="65" ref="I184:I190">H184/G184*100</f>
        <v>#DIV/0!</v>
      </c>
      <c r="J184" s="219"/>
      <c r="K184" s="228"/>
      <c r="L184" s="229" t="e">
        <f t="shared" si="63"/>
        <v>#DIV/0!</v>
      </c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216"/>
    </row>
    <row r="185" spans="1:31" ht="18.75">
      <c r="A185" s="204"/>
      <c r="B185" s="353"/>
      <c r="C185" s="360"/>
      <c r="D185" s="195"/>
      <c r="E185" s="207"/>
      <c r="F185" s="207"/>
      <c r="G185" s="195"/>
      <c r="H185" s="230"/>
      <c r="I185" s="227" t="e">
        <f t="shared" si="65"/>
        <v>#DIV/0!</v>
      </c>
      <c r="J185" s="362">
        <f>D185+G185</f>
        <v>0</v>
      </c>
      <c r="K185" s="361">
        <f>E185+H185</f>
        <v>0</v>
      </c>
      <c r="L185" s="229" t="e">
        <f t="shared" si="63"/>
        <v>#DIV/0!</v>
      </c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  <c r="AD185" s="216"/>
      <c r="AE185" s="216"/>
    </row>
    <row r="186" spans="1:31" ht="18.75">
      <c r="A186" s="204"/>
      <c r="B186" s="353"/>
      <c r="C186" s="360"/>
      <c r="D186" s="195"/>
      <c r="E186" s="207"/>
      <c r="F186" s="207"/>
      <c r="G186" s="195"/>
      <c r="H186" s="230"/>
      <c r="I186" s="227" t="e">
        <f t="shared" si="65"/>
        <v>#DIV/0!</v>
      </c>
      <c r="J186" s="362"/>
      <c r="K186" s="361"/>
      <c r="L186" s="229" t="e">
        <f t="shared" si="63"/>
        <v>#DIV/0!</v>
      </c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</row>
    <row r="187" spans="1:31" ht="18.75">
      <c r="A187" s="204"/>
      <c r="B187" s="356"/>
      <c r="C187" s="357"/>
      <c r="D187" s="210"/>
      <c r="E187" s="212"/>
      <c r="F187" s="212"/>
      <c r="G187" s="210"/>
      <c r="H187" s="218"/>
      <c r="I187" s="219" t="e">
        <f t="shared" si="65"/>
        <v>#DIV/0!</v>
      </c>
      <c r="J187" s="358">
        <f>D187+G187</f>
        <v>0</v>
      </c>
      <c r="K187" s="359">
        <f>E187+H187</f>
        <v>0</v>
      </c>
      <c r="L187" s="221" t="e">
        <f t="shared" si="63"/>
        <v>#DIV/0!</v>
      </c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</row>
    <row r="188" spans="1:31" ht="18.75">
      <c r="A188" s="204"/>
      <c r="B188" s="356"/>
      <c r="C188" s="357"/>
      <c r="D188" s="210"/>
      <c r="E188" s="212"/>
      <c r="F188" s="212"/>
      <c r="G188" s="210"/>
      <c r="H188" s="218"/>
      <c r="I188" s="219" t="e">
        <f t="shared" si="65"/>
        <v>#DIV/0!</v>
      </c>
      <c r="J188" s="358"/>
      <c r="K188" s="359"/>
      <c r="L188" s="221" t="e">
        <f t="shared" si="63"/>
        <v>#DIV/0!</v>
      </c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  <c r="AC188" s="216"/>
      <c r="AD188" s="216"/>
      <c r="AE188" s="216"/>
    </row>
    <row r="189" spans="1:31" ht="18.75">
      <c r="A189" s="204"/>
      <c r="B189" s="205"/>
      <c r="C189" s="24"/>
      <c r="D189" s="195"/>
      <c r="E189" s="206"/>
      <c r="F189" s="207"/>
      <c r="G189" s="195"/>
      <c r="H189" s="230"/>
      <c r="I189" s="227" t="e">
        <f t="shared" si="65"/>
        <v>#DIV/0!</v>
      </c>
      <c r="J189" s="231">
        <v>4313</v>
      </c>
      <c r="K189" s="227">
        <f aca="true" t="shared" si="66" ref="K189:K200">E189+H189</f>
        <v>0</v>
      </c>
      <c r="L189" s="229">
        <f t="shared" si="63"/>
        <v>0</v>
      </c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  <c r="AC189" s="216"/>
      <c r="AD189" s="216"/>
      <c r="AE189" s="216"/>
    </row>
    <row r="190" spans="1:31" ht="18.75">
      <c r="A190" s="204"/>
      <c r="B190" s="208"/>
      <c r="C190" s="209"/>
      <c r="D190" s="210"/>
      <c r="E190" s="211"/>
      <c r="F190" s="212"/>
      <c r="G190" s="210"/>
      <c r="H190" s="218"/>
      <c r="I190" s="219" t="e">
        <f t="shared" si="65"/>
        <v>#DIV/0!</v>
      </c>
      <c r="J190" s="220">
        <f aca="true" t="shared" si="67" ref="J190:J200">D190+G190</f>
        <v>0</v>
      </c>
      <c r="K190" s="219">
        <f t="shared" si="66"/>
        <v>0</v>
      </c>
      <c r="L190" s="221" t="e">
        <f t="shared" si="63"/>
        <v>#DIV/0!</v>
      </c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  <c r="AD190" s="216"/>
      <c r="AE190" s="216"/>
    </row>
    <row r="191" spans="1:31" ht="18.75">
      <c r="A191" s="204"/>
      <c r="B191" s="208"/>
      <c r="C191" s="209"/>
      <c r="D191" s="210"/>
      <c r="E191" s="212"/>
      <c r="F191" s="212"/>
      <c r="G191" s="210"/>
      <c r="H191" s="218"/>
      <c r="I191" s="219"/>
      <c r="J191" s="220">
        <f t="shared" si="67"/>
        <v>0</v>
      </c>
      <c r="K191" s="219">
        <f t="shared" si="66"/>
        <v>0</v>
      </c>
      <c r="L191" s="221" t="e">
        <f t="shared" si="63"/>
        <v>#DIV/0!</v>
      </c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</row>
    <row r="192" spans="1:31" ht="18.75">
      <c r="A192" s="204"/>
      <c r="B192" s="205"/>
      <c r="C192" s="24"/>
      <c r="D192" s="195"/>
      <c r="E192" s="207"/>
      <c r="F192" s="207"/>
      <c r="G192" s="195"/>
      <c r="H192" s="232">
        <v>15</v>
      </c>
      <c r="I192" s="227" t="e">
        <f>H192/G192*100</f>
        <v>#DIV/0!</v>
      </c>
      <c r="J192" s="231">
        <f t="shared" si="67"/>
        <v>0</v>
      </c>
      <c r="K192" s="227">
        <f t="shared" si="66"/>
        <v>15</v>
      </c>
      <c r="L192" s="229" t="e">
        <f t="shared" si="63"/>
        <v>#DIV/0!</v>
      </c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  <c r="AC192" s="216"/>
      <c r="AD192" s="216"/>
      <c r="AE192" s="216"/>
    </row>
    <row r="193" spans="1:31" ht="18.75">
      <c r="A193" s="204"/>
      <c r="B193" s="208"/>
      <c r="C193" s="209"/>
      <c r="D193" s="210"/>
      <c r="E193" s="212"/>
      <c r="F193" s="212"/>
      <c r="G193" s="210"/>
      <c r="H193" s="224"/>
      <c r="I193" s="219" t="e">
        <f>H193/G193*100</f>
        <v>#DIV/0!</v>
      </c>
      <c r="J193" s="220">
        <f t="shared" si="67"/>
        <v>0</v>
      </c>
      <c r="K193" s="219">
        <f t="shared" si="66"/>
        <v>0</v>
      </c>
      <c r="L193" s="221" t="e">
        <f t="shared" si="63"/>
        <v>#DIV/0!</v>
      </c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  <c r="AA193" s="216"/>
      <c r="AB193" s="216"/>
      <c r="AC193" s="216"/>
      <c r="AD193" s="216"/>
      <c r="AE193" s="216"/>
    </row>
    <row r="194" spans="2:12" ht="18.75">
      <c r="B194" s="208"/>
      <c r="C194" s="209"/>
      <c r="D194" s="210"/>
      <c r="E194" s="212"/>
      <c r="F194" s="212"/>
      <c r="G194" s="210"/>
      <c r="H194" s="224">
        <v>15</v>
      </c>
      <c r="I194" s="219" t="e">
        <f>H194/G194*100</f>
        <v>#DIV/0!</v>
      </c>
      <c r="J194" s="220">
        <f t="shared" si="67"/>
        <v>0</v>
      </c>
      <c r="K194" s="219">
        <f t="shared" si="66"/>
        <v>15</v>
      </c>
      <c r="L194" s="221" t="e">
        <f t="shared" si="63"/>
        <v>#DIV/0!</v>
      </c>
    </row>
    <row r="195" spans="2:12" ht="18.75">
      <c r="B195" s="205"/>
      <c r="C195" s="24"/>
      <c r="D195" s="195"/>
      <c r="E195" s="206"/>
      <c r="F195" s="207"/>
      <c r="G195" s="195"/>
      <c r="H195" s="230"/>
      <c r="I195" s="227"/>
      <c r="J195" s="231">
        <f t="shared" si="67"/>
        <v>0</v>
      </c>
      <c r="K195" s="227">
        <f t="shared" si="66"/>
        <v>0</v>
      </c>
      <c r="L195" s="229" t="e">
        <f t="shared" si="63"/>
        <v>#DIV/0!</v>
      </c>
    </row>
    <row r="196" spans="2:12" ht="18.75">
      <c r="B196" s="208"/>
      <c r="C196" s="209"/>
      <c r="D196" s="210"/>
      <c r="E196" s="211"/>
      <c r="F196" s="212"/>
      <c r="G196" s="210"/>
      <c r="H196" s="218"/>
      <c r="I196" s="219"/>
      <c r="J196" s="220">
        <f t="shared" si="67"/>
        <v>0</v>
      </c>
      <c r="K196" s="219">
        <f t="shared" si="66"/>
        <v>0</v>
      </c>
      <c r="L196" s="221" t="e">
        <f t="shared" si="63"/>
        <v>#DIV/0!</v>
      </c>
    </row>
    <row r="197" spans="2:12" ht="18.75">
      <c r="B197" s="208"/>
      <c r="C197" s="209"/>
      <c r="D197" s="210"/>
      <c r="E197" s="211"/>
      <c r="F197" s="212"/>
      <c r="G197" s="210"/>
      <c r="H197" s="218"/>
      <c r="I197" s="219"/>
      <c r="J197" s="220">
        <f t="shared" si="67"/>
        <v>0</v>
      </c>
      <c r="K197" s="219">
        <f t="shared" si="66"/>
        <v>0</v>
      </c>
      <c r="L197" s="221" t="e">
        <f t="shared" si="63"/>
        <v>#DIV/0!</v>
      </c>
    </row>
    <row r="198" spans="2:12" ht="18.75">
      <c r="B198" s="208"/>
      <c r="C198" s="209"/>
      <c r="D198" s="210"/>
      <c r="E198" s="211"/>
      <c r="F198" s="212"/>
      <c r="G198" s="210"/>
      <c r="H198" s="218"/>
      <c r="I198" s="219"/>
      <c r="J198" s="220">
        <f t="shared" si="67"/>
        <v>0</v>
      </c>
      <c r="K198" s="219">
        <f t="shared" si="66"/>
        <v>0</v>
      </c>
      <c r="L198" s="221" t="e">
        <f t="shared" si="63"/>
        <v>#DIV/0!</v>
      </c>
    </row>
    <row r="199" spans="2:12" ht="18.75">
      <c r="B199" s="208"/>
      <c r="C199" s="209"/>
      <c r="D199" s="210"/>
      <c r="E199" s="211"/>
      <c r="F199" s="212"/>
      <c r="G199" s="210"/>
      <c r="H199" s="218"/>
      <c r="I199" s="219"/>
      <c r="J199" s="220">
        <f t="shared" si="67"/>
        <v>0</v>
      </c>
      <c r="K199" s="219">
        <f t="shared" si="66"/>
        <v>0</v>
      </c>
      <c r="L199" s="221" t="e">
        <f t="shared" si="63"/>
        <v>#DIV/0!</v>
      </c>
    </row>
    <row r="200" spans="2:12" ht="18.75">
      <c r="B200" s="353"/>
      <c r="C200" s="24"/>
      <c r="D200" s="195"/>
      <c r="E200" s="207"/>
      <c r="F200" s="207"/>
      <c r="G200" s="195"/>
      <c r="H200" s="232">
        <v>3433</v>
      </c>
      <c r="I200" s="227" t="e">
        <f>H200/G200*100</f>
        <v>#DIV/0!</v>
      </c>
      <c r="J200" s="354">
        <f t="shared" si="67"/>
        <v>0</v>
      </c>
      <c r="K200" s="355">
        <f t="shared" si="66"/>
        <v>3433</v>
      </c>
      <c r="L200" s="229" t="e">
        <f t="shared" si="63"/>
        <v>#DIV/0!</v>
      </c>
    </row>
    <row r="201" spans="2:12" ht="18.75">
      <c r="B201" s="353"/>
      <c r="C201" s="24"/>
      <c r="D201" s="195"/>
      <c r="E201" s="207"/>
      <c r="F201" s="207"/>
      <c r="G201" s="195"/>
      <c r="H201" s="230"/>
      <c r="I201" s="227" t="e">
        <f>H201/G201*100</f>
        <v>#DIV/0!</v>
      </c>
      <c r="J201" s="354"/>
      <c r="K201" s="355"/>
      <c r="L201" s="229" t="e">
        <f t="shared" si="63"/>
        <v>#DIV/0!</v>
      </c>
    </row>
    <row r="202" spans="2:12" ht="18.75">
      <c r="B202" s="208"/>
      <c r="C202" s="209"/>
      <c r="D202" s="210"/>
      <c r="E202" s="212"/>
      <c r="F202" s="212"/>
      <c r="G202" s="210"/>
      <c r="H202" s="224">
        <v>3433</v>
      </c>
      <c r="I202" s="219" t="e">
        <f>H202/G202*100</f>
        <v>#DIV/0!</v>
      </c>
      <c r="J202" s="220">
        <f aca="true" t="shared" si="68" ref="J202:K205">D202+G202</f>
        <v>0</v>
      </c>
      <c r="K202" s="235">
        <f t="shared" si="68"/>
        <v>3433</v>
      </c>
      <c r="L202" s="221" t="e">
        <f t="shared" si="63"/>
        <v>#DIV/0!</v>
      </c>
    </row>
    <row r="203" spans="2:12" ht="18.75">
      <c r="B203" s="205"/>
      <c r="C203" s="24"/>
      <c r="D203" s="195"/>
      <c r="E203" s="206"/>
      <c r="F203" s="207"/>
      <c r="G203" s="195"/>
      <c r="H203" s="232">
        <v>37</v>
      </c>
      <c r="I203" s="227" t="e">
        <f>H203/G203*100</f>
        <v>#DIV/0!</v>
      </c>
      <c r="J203" s="231">
        <f t="shared" si="68"/>
        <v>0</v>
      </c>
      <c r="K203" s="236">
        <f t="shared" si="68"/>
        <v>37</v>
      </c>
      <c r="L203" s="227" t="e">
        <f t="shared" si="63"/>
        <v>#DIV/0!</v>
      </c>
    </row>
    <row r="204" spans="2:12" ht="18.75">
      <c r="B204" s="208"/>
      <c r="C204" s="209"/>
      <c r="D204" s="210"/>
      <c r="E204" s="211"/>
      <c r="F204" s="212"/>
      <c r="G204" s="210"/>
      <c r="H204" s="218"/>
      <c r="I204" s="219"/>
      <c r="J204" s="220">
        <f t="shared" si="68"/>
        <v>0</v>
      </c>
      <c r="K204" s="235">
        <f t="shared" si="68"/>
        <v>0</v>
      </c>
      <c r="L204" s="219" t="e">
        <f t="shared" si="63"/>
        <v>#DIV/0!</v>
      </c>
    </row>
    <row r="205" spans="2:12" ht="18.75">
      <c r="B205" s="208"/>
      <c r="C205" s="209"/>
      <c r="D205" s="210"/>
      <c r="E205" s="212"/>
      <c r="F205" s="212"/>
      <c r="G205" s="210"/>
      <c r="H205" s="224">
        <v>37</v>
      </c>
      <c r="I205" s="219" t="e">
        <f>H205/G205*100</f>
        <v>#DIV/0!</v>
      </c>
      <c r="J205" s="220">
        <f t="shared" si="68"/>
        <v>0</v>
      </c>
      <c r="K205" s="235">
        <f t="shared" si="68"/>
        <v>37</v>
      </c>
      <c r="L205" s="219" t="e">
        <f t="shared" si="63"/>
        <v>#DIV/0!</v>
      </c>
    </row>
    <row r="206" spans="2:12" ht="18.75">
      <c r="B206" s="356"/>
      <c r="C206" s="357"/>
      <c r="D206" s="210"/>
      <c r="E206" s="212"/>
      <c r="F206" s="207"/>
      <c r="G206" s="210"/>
      <c r="H206" s="218"/>
      <c r="I206" s="227" t="e">
        <f>H206/G206*100</f>
        <v>#DIV/0!</v>
      </c>
      <c r="J206" s="361"/>
      <c r="K206" s="359"/>
      <c r="L206" s="227" t="e">
        <f t="shared" si="63"/>
        <v>#DIV/0!</v>
      </c>
    </row>
    <row r="207" spans="2:12" ht="18.75">
      <c r="B207" s="356"/>
      <c r="C207" s="357"/>
      <c r="D207" s="210"/>
      <c r="E207" s="212"/>
      <c r="F207" s="207"/>
      <c r="G207" s="210"/>
      <c r="H207" s="218"/>
      <c r="I207" s="227" t="e">
        <f>H207/G207*100</f>
        <v>#DIV/0!</v>
      </c>
      <c r="J207" s="361"/>
      <c r="K207" s="359"/>
      <c r="L207" s="227" t="e">
        <f t="shared" si="63"/>
        <v>#DIV/0!</v>
      </c>
    </row>
    <row r="208" spans="2:12" ht="18.75">
      <c r="B208" s="194"/>
      <c r="C208" s="24"/>
      <c r="D208" s="195"/>
      <c r="E208" s="206"/>
      <c r="F208" s="207"/>
      <c r="G208" s="195"/>
      <c r="H208" s="230"/>
      <c r="I208" s="227"/>
      <c r="J208" s="231">
        <f aca="true" t="shared" si="69" ref="J208:K213">D208+G208</f>
        <v>0</v>
      </c>
      <c r="K208" s="231">
        <f t="shared" si="69"/>
        <v>0</v>
      </c>
      <c r="L208" s="227" t="e">
        <f t="shared" si="63"/>
        <v>#DIV/0!</v>
      </c>
    </row>
    <row r="209" spans="2:12" ht="18.75">
      <c r="B209" s="237"/>
      <c r="C209" s="209"/>
      <c r="D209" s="210"/>
      <c r="E209" s="211"/>
      <c r="F209" s="212"/>
      <c r="G209" s="210"/>
      <c r="H209" s="218"/>
      <c r="I209" s="219"/>
      <c r="J209" s="220">
        <f t="shared" si="69"/>
        <v>0</v>
      </c>
      <c r="K209" s="220">
        <f t="shared" si="69"/>
        <v>0</v>
      </c>
      <c r="L209" s="219" t="e">
        <f t="shared" si="63"/>
        <v>#DIV/0!</v>
      </c>
    </row>
    <row r="210" spans="2:12" ht="18.75">
      <c r="B210" s="237"/>
      <c r="C210" s="209"/>
      <c r="D210" s="210"/>
      <c r="E210" s="211"/>
      <c r="F210" s="212"/>
      <c r="G210" s="210"/>
      <c r="H210" s="218"/>
      <c r="I210" s="219"/>
      <c r="J210" s="220">
        <f t="shared" si="69"/>
        <v>0</v>
      </c>
      <c r="K210" s="220">
        <f t="shared" si="69"/>
        <v>0</v>
      </c>
      <c r="L210" s="219" t="e">
        <f t="shared" si="63"/>
        <v>#DIV/0!</v>
      </c>
    </row>
    <row r="211" spans="2:12" ht="18.75">
      <c r="B211" s="237"/>
      <c r="C211" s="209"/>
      <c r="D211" s="210"/>
      <c r="E211" s="211"/>
      <c r="F211" s="212"/>
      <c r="G211" s="210"/>
      <c r="H211" s="218"/>
      <c r="I211" s="219"/>
      <c r="J211" s="220">
        <f t="shared" si="69"/>
        <v>0</v>
      </c>
      <c r="K211" s="220">
        <f t="shared" si="69"/>
        <v>0</v>
      </c>
      <c r="L211" s="219" t="e">
        <f t="shared" si="63"/>
        <v>#DIV/0!</v>
      </c>
    </row>
    <row r="212" spans="2:12" ht="18.75">
      <c r="B212" s="237"/>
      <c r="C212" s="209"/>
      <c r="D212" s="210"/>
      <c r="E212" s="211"/>
      <c r="F212" s="212"/>
      <c r="G212" s="210"/>
      <c r="H212" s="218"/>
      <c r="I212" s="219"/>
      <c r="J212" s="220">
        <f t="shared" si="69"/>
        <v>0</v>
      </c>
      <c r="K212" s="220">
        <f t="shared" si="69"/>
        <v>0</v>
      </c>
      <c r="L212" s="219" t="e">
        <f t="shared" si="63"/>
        <v>#DIV/0!</v>
      </c>
    </row>
    <row r="213" spans="2:12" ht="18.75">
      <c r="B213" s="24"/>
      <c r="C213" s="24"/>
      <c r="D213" s="195"/>
      <c r="E213" s="206"/>
      <c r="F213" s="207"/>
      <c r="G213" s="195"/>
      <c r="H213" s="232">
        <v>8409</v>
      </c>
      <c r="I213" s="227" t="e">
        <f>H213/G213*100</f>
        <v>#DIV/0!</v>
      </c>
      <c r="J213" s="231">
        <f t="shared" si="69"/>
        <v>0</v>
      </c>
      <c r="K213" s="231">
        <f t="shared" si="69"/>
        <v>8409</v>
      </c>
      <c r="L213" s="227" t="e">
        <f t="shared" si="63"/>
        <v>#DIV/0!</v>
      </c>
    </row>
    <row r="214" spans="2:12" ht="18.75">
      <c r="B214" s="238"/>
      <c r="C214" s="238"/>
      <c r="D214" s="239"/>
      <c r="E214" s="239"/>
      <c r="F214" s="239"/>
      <c r="G214" s="239"/>
      <c r="H214" s="240"/>
      <c r="I214" s="241"/>
      <c r="J214" s="228">
        <v>141</v>
      </c>
      <c r="K214" s="228">
        <f>SUM(K173:K213)</f>
        <v>28354</v>
      </c>
      <c r="L214" s="227">
        <f aca="true" t="shared" si="70" ref="L214:L223">K214:K254</f>
        <v>28354</v>
      </c>
    </row>
    <row r="215" spans="2:12" ht="18.75">
      <c r="B215" s="238"/>
      <c r="C215" s="238"/>
      <c r="D215" s="239"/>
      <c r="E215" s="239"/>
      <c r="F215" s="239"/>
      <c r="G215" s="239"/>
      <c r="H215" s="240"/>
      <c r="I215" s="241"/>
      <c r="J215" s="241"/>
      <c r="K215" s="241"/>
      <c r="L215" s="227">
        <f t="shared" si="70"/>
        <v>0</v>
      </c>
    </row>
    <row r="216" spans="2:12" ht="18.75">
      <c r="B216" s="238"/>
      <c r="C216" s="238"/>
      <c r="D216" s="239"/>
      <c r="E216" s="239"/>
      <c r="F216" s="239"/>
      <c r="G216" s="239"/>
      <c r="H216" s="240"/>
      <c r="I216" s="241"/>
      <c r="J216" s="241"/>
      <c r="K216" s="241"/>
      <c r="L216" s="227">
        <f t="shared" si="70"/>
        <v>0</v>
      </c>
    </row>
    <row r="217" spans="2:12" ht="18.75">
      <c r="B217" s="238"/>
      <c r="C217" s="209"/>
      <c r="D217" s="210"/>
      <c r="E217" s="239"/>
      <c r="F217" s="239"/>
      <c r="G217" s="210"/>
      <c r="H217" s="240"/>
      <c r="I217" s="241"/>
      <c r="J217" s="241">
        <v>50</v>
      </c>
      <c r="K217" s="241">
        <v>-7395</v>
      </c>
      <c r="L217" s="227">
        <f t="shared" si="70"/>
        <v>-7395</v>
      </c>
    </row>
    <row r="218" spans="2:12" ht="18.75">
      <c r="B218" s="238"/>
      <c r="C218" s="209"/>
      <c r="D218" s="210"/>
      <c r="E218" s="239"/>
      <c r="F218" s="239"/>
      <c r="G218" s="210"/>
      <c r="H218" s="240"/>
      <c r="I218" s="241"/>
      <c r="J218" s="241"/>
      <c r="K218" s="241"/>
      <c r="L218" s="227">
        <f t="shared" si="70"/>
        <v>0</v>
      </c>
    </row>
    <row r="219" spans="2:12" ht="18.75">
      <c r="B219" s="238"/>
      <c r="C219" s="209"/>
      <c r="D219" s="210"/>
      <c r="E219" s="239"/>
      <c r="F219" s="239"/>
      <c r="G219" s="210"/>
      <c r="H219" s="240"/>
      <c r="I219" s="241"/>
      <c r="J219" s="241"/>
      <c r="K219" s="241"/>
      <c r="L219" s="227">
        <f t="shared" si="70"/>
        <v>0</v>
      </c>
    </row>
    <row r="220" spans="2:12" ht="18.75">
      <c r="B220" s="238"/>
      <c r="C220" s="209"/>
      <c r="D220" s="210"/>
      <c r="E220" s="239"/>
      <c r="F220" s="239"/>
      <c r="G220" s="210"/>
      <c r="H220" s="240">
        <v>2513</v>
      </c>
      <c r="I220" s="241"/>
      <c r="J220" s="241">
        <v>-1639</v>
      </c>
      <c r="K220" s="241">
        <v>2364</v>
      </c>
      <c r="L220" s="219">
        <f t="shared" si="70"/>
        <v>2364</v>
      </c>
    </row>
    <row r="221" spans="2:12" ht="18.75">
      <c r="B221" s="238"/>
      <c r="C221" s="238"/>
      <c r="D221" s="239"/>
      <c r="E221" s="239"/>
      <c r="F221" s="239"/>
      <c r="G221" s="239"/>
      <c r="H221" s="240">
        <v>2513</v>
      </c>
      <c r="I221" s="241"/>
      <c r="J221" s="241"/>
      <c r="K221" s="241">
        <v>2364</v>
      </c>
      <c r="L221" s="219">
        <f t="shared" si="70"/>
        <v>2364</v>
      </c>
    </row>
    <row r="222" spans="2:12" ht="18.75">
      <c r="B222" s="238"/>
      <c r="C222" s="238"/>
      <c r="D222" s="239"/>
      <c r="E222" s="239"/>
      <c r="F222" s="239"/>
      <c r="G222" s="239"/>
      <c r="H222" s="240">
        <v>10922</v>
      </c>
      <c r="I222" s="241"/>
      <c r="J222" s="241">
        <v>198833</v>
      </c>
      <c r="K222" s="241">
        <v>48660</v>
      </c>
      <c r="L222" s="219">
        <f t="shared" si="70"/>
        <v>48660</v>
      </c>
    </row>
    <row r="223" spans="2:12" ht="18.75">
      <c r="B223" s="238"/>
      <c r="C223" s="238"/>
      <c r="D223" s="239"/>
      <c r="E223" s="239"/>
      <c r="F223" s="239"/>
      <c r="G223" s="239"/>
      <c r="H223" s="240">
        <v>8409</v>
      </c>
      <c r="I223" s="241"/>
      <c r="J223" s="241">
        <v>200472</v>
      </c>
      <c r="K223" s="241">
        <v>46296</v>
      </c>
      <c r="L223" s="219">
        <f t="shared" si="70"/>
        <v>46296</v>
      </c>
    </row>
    <row r="224" spans="2:12" ht="18">
      <c r="B224" s="238"/>
      <c r="C224" s="242" t="s">
        <v>131</v>
      </c>
      <c r="D224" s="243">
        <v>-1639</v>
      </c>
      <c r="E224" s="239">
        <v>-149</v>
      </c>
      <c r="F224" s="239"/>
      <c r="G224" s="243"/>
      <c r="H224" s="240">
        <v>2513</v>
      </c>
      <c r="I224" s="241"/>
      <c r="J224" s="241">
        <v>-1639</v>
      </c>
      <c r="K224" s="241">
        <v>2364</v>
      </c>
      <c r="L224" s="241"/>
    </row>
    <row r="225" spans="2:12" ht="18">
      <c r="B225" s="238"/>
      <c r="C225" s="242"/>
      <c r="D225" s="243"/>
      <c r="E225" s="243"/>
      <c r="F225" s="243"/>
      <c r="G225" s="244"/>
      <c r="H225" s="245"/>
      <c r="I225" s="246"/>
      <c r="J225" s="247"/>
      <c r="K225" s="247"/>
      <c r="L225" s="247"/>
    </row>
    <row r="226" spans="2:12" ht="18">
      <c r="B226" s="238"/>
      <c r="C226" s="242"/>
      <c r="D226" s="242"/>
      <c r="E226" s="242"/>
      <c r="F226" s="242"/>
      <c r="G226" s="242"/>
      <c r="H226" s="248"/>
      <c r="I226" s="249"/>
      <c r="J226" s="250"/>
      <c r="K226" s="250"/>
      <c r="L226" s="250"/>
    </row>
    <row r="227" spans="2:12" ht="18">
      <c r="B227" s="251"/>
      <c r="C227" s="242"/>
      <c r="D227" s="242"/>
      <c r="E227" s="242"/>
      <c r="F227" s="242"/>
      <c r="G227" s="242"/>
      <c r="H227" s="242"/>
      <c r="I227" s="242"/>
      <c r="J227" s="251"/>
      <c r="K227" s="251"/>
      <c r="L227" s="251"/>
    </row>
    <row r="228" spans="2:12" ht="18">
      <c r="B228" s="251"/>
      <c r="C228" s="242"/>
      <c r="D228" s="242"/>
      <c r="E228" s="242"/>
      <c r="F228" s="242"/>
      <c r="G228" s="242"/>
      <c r="H228" s="242"/>
      <c r="I228" s="242"/>
      <c r="J228" s="251"/>
      <c r="K228" s="251"/>
      <c r="L228" s="251"/>
    </row>
    <row r="229" spans="2:12" ht="18">
      <c r="B229" s="251"/>
      <c r="C229" s="242"/>
      <c r="D229" s="242"/>
      <c r="E229" s="242"/>
      <c r="F229" s="242"/>
      <c r="G229" s="242"/>
      <c r="H229" s="242"/>
      <c r="I229" s="242"/>
      <c r="J229" s="251"/>
      <c r="K229" s="251"/>
      <c r="L229" s="251"/>
    </row>
    <row r="230" spans="2:12" ht="18">
      <c r="B230" s="251"/>
      <c r="C230" s="242" t="s">
        <v>132</v>
      </c>
      <c r="D230" s="242"/>
      <c r="E230" s="242"/>
      <c r="F230" s="242"/>
      <c r="G230" s="242"/>
      <c r="H230" s="242"/>
      <c r="I230" s="242"/>
      <c r="J230" s="251"/>
      <c r="K230" s="251"/>
      <c r="L230" s="251"/>
    </row>
  </sheetData>
  <sheetProtection/>
  <mergeCells count="43">
    <mergeCell ref="A6:I6"/>
    <mergeCell ref="A10:A12"/>
    <mergeCell ref="G9:T9"/>
    <mergeCell ref="U9:AB9"/>
    <mergeCell ref="AC9:AL9"/>
    <mergeCell ref="AA10:AA12"/>
    <mergeCell ref="AB10:AB12"/>
    <mergeCell ref="AK10:AK12"/>
    <mergeCell ref="AL10:AL12"/>
    <mergeCell ref="A5:AI5"/>
    <mergeCell ref="S10:S12"/>
    <mergeCell ref="T10:T12"/>
    <mergeCell ref="E10:E12"/>
    <mergeCell ref="C10:C12"/>
    <mergeCell ref="D10:D12"/>
    <mergeCell ref="G10:K12"/>
    <mergeCell ref="B10:B12"/>
    <mergeCell ref="AC10:AE12"/>
    <mergeCell ref="U10:W12"/>
    <mergeCell ref="B174:B175"/>
    <mergeCell ref="C174:C175"/>
    <mergeCell ref="J174:J175"/>
    <mergeCell ref="K174:K175"/>
    <mergeCell ref="B171:B172"/>
    <mergeCell ref="C171:C172"/>
    <mergeCell ref="J171:J172"/>
    <mergeCell ref="K171:K172"/>
    <mergeCell ref="B206:B207"/>
    <mergeCell ref="C206:C207"/>
    <mergeCell ref="J206:J207"/>
    <mergeCell ref="K206:K207"/>
    <mergeCell ref="J185:J186"/>
    <mergeCell ref="K185:K186"/>
    <mergeCell ref="B2:AL2"/>
    <mergeCell ref="B200:B201"/>
    <mergeCell ref="J200:J201"/>
    <mergeCell ref="K200:K201"/>
    <mergeCell ref="B187:B188"/>
    <mergeCell ref="C187:C188"/>
    <mergeCell ref="J187:J188"/>
    <mergeCell ref="K187:K188"/>
    <mergeCell ref="B185:B186"/>
    <mergeCell ref="C185:C186"/>
  </mergeCells>
  <printOptions verticalCentered="1"/>
  <pageMargins left="0.91" right="0" top="0.32" bottom="0" header="0.17" footer="0.22"/>
  <pageSetup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tabSelected="1" view="pageBreakPreview" zoomScale="75" zoomScaleNormal="75" zoomScaleSheetLayoutView="75" zoomScalePageLayoutView="0" workbookViewId="0" topLeftCell="A11">
      <selection activeCell="F36" sqref="F36"/>
    </sheetView>
  </sheetViews>
  <sheetFormatPr defaultColWidth="9.00390625" defaultRowHeight="12.75"/>
  <cols>
    <col min="1" max="1" width="9.25390625" style="0" customWidth="1"/>
    <col min="2" max="2" width="79.375" style="0" customWidth="1"/>
    <col min="3" max="3" width="16.625" style="0" customWidth="1"/>
    <col min="4" max="4" width="14.00390625" style="0" hidden="1" customWidth="1"/>
    <col min="5" max="5" width="16.625" style="0" customWidth="1"/>
    <col min="6" max="6" width="16.125" style="0" customWidth="1"/>
    <col min="7" max="7" width="11.75390625" style="0" hidden="1" customWidth="1"/>
    <col min="8" max="8" width="11.00390625" style="0" hidden="1" customWidth="1"/>
    <col min="9" max="9" width="12.375" style="0" hidden="1" customWidth="1"/>
    <col min="10" max="10" width="10.75390625" style="0" hidden="1" customWidth="1"/>
    <col min="11" max="11" width="11.75390625" style="0" hidden="1" customWidth="1"/>
    <col min="12" max="12" width="9.75390625" style="0" hidden="1" customWidth="1"/>
    <col min="13" max="13" width="12.625" style="0" customWidth="1"/>
    <col min="14" max="14" width="9.25390625" style="0" customWidth="1"/>
    <col min="15" max="15" width="12.625" style="0" customWidth="1"/>
    <col min="16" max="17" width="11.75390625" style="0" customWidth="1"/>
    <col min="18" max="18" width="15.25390625" style="0" customWidth="1"/>
    <col min="19" max="19" width="0.74609375" style="0" customWidth="1"/>
  </cols>
  <sheetData>
    <row r="1" spans="1:19" ht="9" customHeight="1" hidden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436"/>
      <c r="P1" s="436"/>
      <c r="Q1" s="436"/>
      <c r="R1" s="436"/>
      <c r="S1" s="436"/>
    </row>
    <row r="2" spans="1:19" ht="12.75" hidden="1">
      <c r="A2" s="254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4"/>
      <c r="N2" s="254"/>
      <c r="O2" s="436"/>
      <c r="P2" s="436"/>
      <c r="Q2" s="436"/>
      <c r="R2" s="436"/>
      <c r="S2" s="436"/>
    </row>
    <row r="3" spans="1:19" ht="12.75" hidden="1">
      <c r="A3" s="254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437"/>
      <c r="N3" s="437"/>
      <c r="O3" s="437"/>
      <c r="P3" s="437"/>
      <c r="Q3" s="437"/>
      <c r="R3" s="437"/>
      <c r="S3" s="437"/>
    </row>
    <row r="4" spans="1:19" ht="15.75" customHeight="1" hidden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437"/>
      <c r="N4" s="437"/>
      <c r="O4" s="437"/>
      <c r="P4" s="437"/>
      <c r="Q4" s="437"/>
      <c r="R4" s="437"/>
      <c r="S4" s="437"/>
    </row>
    <row r="5" spans="1:19" ht="15" customHeight="1" hidden="1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437"/>
      <c r="N5" s="437"/>
      <c r="O5" s="437"/>
      <c r="P5" s="437"/>
      <c r="Q5" s="437"/>
      <c r="R5" s="437"/>
      <c r="S5" s="437"/>
    </row>
    <row r="6" spans="1:19" ht="12.75" hidden="1">
      <c r="A6" s="438"/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</row>
    <row r="7" spans="1:19" ht="12.75" hidden="1">
      <c r="A7" s="203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7"/>
      <c r="N7" s="257"/>
      <c r="O7" s="257"/>
      <c r="P7" s="257"/>
      <c r="Q7" s="257"/>
      <c r="R7" s="257"/>
      <c r="S7" s="257"/>
    </row>
    <row r="8" spans="1:19" ht="18.75">
      <c r="A8" s="203"/>
      <c r="B8" s="323"/>
      <c r="C8" s="449" t="s">
        <v>152</v>
      </c>
      <c r="D8" s="449"/>
      <c r="E8" s="449"/>
      <c r="F8" s="449"/>
      <c r="G8" s="449"/>
      <c r="H8" s="449"/>
      <c r="I8" s="258"/>
      <c r="J8" s="447"/>
      <c r="K8" s="448"/>
      <c r="L8" s="448"/>
      <c r="M8" s="257"/>
      <c r="N8" s="257"/>
      <c r="O8" s="257"/>
      <c r="P8" s="257"/>
      <c r="Q8" s="257"/>
      <c r="R8" s="257"/>
      <c r="S8" s="257"/>
    </row>
    <row r="9" spans="1:19" ht="17.25" customHeight="1">
      <c r="A9" s="203"/>
      <c r="B9" s="450" t="s">
        <v>180</v>
      </c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257"/>
      <c r="N9" s="257"/>
      <c r="O9" s="257"/>
      <c r="P9" s="257"/>
      <c r="Q9" s="257"/>
      <c r="R9" s="257"/>
      <c r="S9" s="257"/>
    </row>
    <row r="10" spans="1:19" ht="15.75">
      <c r="A10" s="203"/>
      <c r="B10" s="450" t="s">
        <v>183</v>
      </c>
      <c r="C10" s="450"/>
      <c r="D10" s="450"/>
      <c r="E10" s="450"/>
      <c r="F10" s="450"/>
      <c r="G10" s="450"/>
      <c r="H10" s="450"/>
      <c r="I10" s="447"/>
      <c r="J10" s="447"/>
      <c r="K10" s="447"/>
      <c r="L10" s="447"/>
      <c r="M10" s="257"/>
      <c r="N10" s="257"/>
      <c r="O10" s="257"/>
      <c r="P10" s="257"/>
      <c r="Q10" s="257"/>
      <c r="R10" s="257"/>
      <c r="S10" s="257"/>
    </row>
    <row r="11" spans="1:19" ht="18.75">
      <c r="A11" s="203"/>
      <c r="B11" s="434"/>
      <c r="C11" s="434"/>
      <c r="D11" s="434"/>
      <c r="E11" s="434"/>
      <c r="F11" s="434"/>
      <c r="G11" s="434"/>
      <c r="H11" s="434"/>
      <c r="I11" s="322"/>
      <c r="J11" s="322"/>
      <c r="K11" s="322"/>
      <c r="L11" s="322"/>
      <c r="M11" s="257"/>
      <c r="N11" s="257"/>
      <c r="O11" s="257"/>
      <c r="P11" s="257"/>
      <c r="Q11" s="257"/>
      <c r="R11" s="257"/>
      <c r="S11" s="257"/>
    </row>
    <row r="12" spans="1:19" ht="0.75" customHeight="1">
      <c r="A12" s="203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7"/>
      <c r="N12" s="257"/>
      <c r="O12" s="257"/>
      <c r="P12" s="257"/>
      <c r="Q12" s="257"/>
      <c r="R12" s="257"/>
      <c r="S12" s="257"/>
    </row>
    <row r="13" spans="5:19" ht="12.75">
      <c r="E13" s="435"/>
      <c r="F13" s="435"/>
      <c r="K13" s="435"/>
      <c r="L13" s="435"/>
      <c r="M13" s="256"/>
      <c r="N13" s="256"/>
      <c r="O13" s="256"/>
      <c r="P13" s="256"/>
      <c r="Q13" s="256"/>
      <c r="R13" s="256"/>
      <c r="S13" s="256"/>
    </row>
    <row r="14" spans="1:19" ht="34.5" customHeight="1">
      <c r="A14" s="439" t="s">
        <v>184</v>
      </c>
      <c r="B14" s="439"/>
      <c r="C14" s="439"/>
      <c r="D14" s="439"/>
      <c r="E14" s="439"/>
      <c r="F14" s="439"/>
      <c r="G14" s="439"/>
      <c r="H14" s="439"/>
      <c r="M14" s="256"/>
      <c r="N14" s="256"/>
      <c r="O14" s="256"/>
      <c r="P14" s="256"/>
      <c r="Q14" s="256"/>
      <c r="R14" s="256"/>
      <c r="S14" s="256"/>
    </row>
    <row r="15" spans="6:19" ht="18.75" customHeight="1" thickBot="1">
      <c r="F15" s="440" t="s">
        <v>151</v>
      </c>
      <c r="G15" s="440"/>
      <c r="H15" s="440"/>
      <c r="M15" s="256"/>
      <c r="N15" s="256"/>
      <c r="O15" s="256"/>
      <c r="P15" s="256"/>
      <c r="Q15" s="256"/>
      <c r="R15" s="256"/>
      <c r="S15" s="256"/>
    </row>
    <row r="16" spans="1:19" ht="20.25" customHeight="1">
      <c r="A16" s="444" t="s">
        <v>134</v>
      </c>
      <c r="B16" s="441" t="s">
        <v>135</v>
      </c>
      <c r="C16" s="426" t="s">
        <v>156</v>
      </c>
      <c r="D16" s="427"/>
      <c r="E16" s="427"/>
      <c r="F16" s="427"/>
      <c r="G16" s="427"/>
      <c r="H16" s="428"/>
      <c r="I16" s="324"/>
      <c r="J16" s="416"/>
      <c r="K16" s="416"/>
      <c r="L16" s="417"/>
      <c r="M16" s="256"/>
      <c r="N16" s="256"/>
      <c r="O16" s="256"/>
      <c r="P16" s="256"/>
      <c r="Q16" s="256"/>
      <c r="R16" s="256"/>
      <c r="S16" s="256"/>
    </row>
    <row r="17" spans="1:20" ht="33" customHeight="1">
      <c r="A17" s="445"/>
      <c r="B17" s="442"/>
      <c r="C17" s="418" t="s">
        <v>11</v>
      </c>
      <c r="D17" s="420"/>
      <c r="E17" s="418" t="s">
        <v>12</v>
      </c>
      <c r="F17" s="418" t="s">
        <v>153</v>
      </c>
      <c r="G17" s="420"/>
      <c r="H17" s="418"/>
      <c r="I17" s="418"/>
      <c r="J17" s="422"/>
      <c r="K17" s="424"/>
      <c r="L17" s="431"/>
      <c r="M17" s="259"/>
      <c r="N17" s="259"/>
      <c r="O17" s="433"/>
      <c r="P17" s="261"/>
      <c r="Q17" s="261"/>
      <c r="R17" s="429"/>
      <c r="S17" s="430"/>
      <c r="T17" s="203"/>
    </row>
    <row r="18" spans="1:20" ht="51" customHeight="1">
      <c r="A18" s="446"/>
      <c r="B18" s="443"/>
      <c r="C18" s="419"/>
      <c r="D18" s="421"/>
      <c r="E18" s="419"/>
      <c r="F18" s="419"/>
      <c r="G18" s="421"/>
      <c r="H18" s="419"/>
      <c r="I18" s="419"/>
      <c r="J18" s="423"/>
      <c r="K18" s="425"/>
      <c r="L18" s="432"/>
      <c r="M18" s="262"/>
      <c r="N18" s="262"/>
      <c r="O18" s="433"/>
      <c r="P18" s="260"/>
      <c r="Q18" s="260"/>
      <c r="R18" s="429"/>
      <c r="S18" s="430"/>
      <c r="T18" s="203"/>
    </row>
    <row r="19" spans="1:20" ht="20.25" customHeight="1">
      <c r="A19" s="263" t="s">
        <v>136</v>
      </c>
      <c r="B19" s="264" t="s">
        <v>137</v>
      </c>
      <c r="C19" s="349">
        <f>C20+C21+C23+C25</f>
        <v>2412.2606299999998</v>
      </c>
      <c r="D19" s="337" t="e">
        <f>D20+D21+#REF!+D22+D24</f>
        <v>#REF!</v>
      </c>
      <c r="E19" s="349">
        <f>E20+E21+E23+E24+E25</f>
        <v>2402.70951</v>
      </c>
      <c r="F19" s="227">
        <f aca="true" t="shared" si="0" ref="F19:F25">E19/C19*100</f>
        <v>99.60405936733298</v>
      </c>
      <c r="G19" s="265"/>
      <c r="H19" s="266"/>
      <c r="I19" s="266"/>
      <c r="J19" s="265"/>
      <c r="K19" s="265"/>
      <c r="L19" s="266"/>
      <c r="M19" s="267"/>
      <c r="N19" s="267"/>
      <c r="O19" s="268"/>
      <c r="P19" s="268"/>
      <c r="Q19" s="268"/>
      <c r="R19" s="269"/>
      <c r="S19" s="269"/>
      <c r="T19" s="270"/>
    </row>
    <row r="20" spans="1:20" ht="38.25" customHeight="1">
      <c r="A20" s="271" t="s">
        <v>138</v>
      </c>
      <c r="B20" s="272" t="s">
        <v>139</v>
      </c>
      <c r="C20" s="345">
        <v>714.83786</v>
      </c>
      <c r="D20" s="339"/>
      <c r="E20" s="339">
        <v>714.83786</v>
      </c>
      <c r="F20" s="219">
        <f t="shared" si="0"/>
        <v>100</v>
      </c>
      <c r="G20" s="273"/>
      <c r="H20" s="266"/>
      <c r="I20" s="275"/>
      <c r="J20" s="274"/>
      <c r="K20" s="276"/>
      <c r="L20" s="275"/>
      <c r="M20" s="277"/>
      <c r="N20" s="278"/>
      <c r="O20" s="279"/>
      <c r="P20" s="280"/>
      <c r="Q20" s="281"/>
      <c r="R20" s="282"/>
      <c r="S20" s="269"/>
      <c r="T20" s="203"/>
    </row>
    <row r="21" spans="1:20" ht="44.25" customHeight="1">
      <c r="A21" s="271" t="s">
        <v>140</v>
      </c>
      <c r="B21" s="272" t="s">
        <v>139</v>
      </c>
      <c r="C21" s="345">
        <v>1666.42277</v>
      </c>
      <c r="D21" s="339"/>
      <c r="E21" s="339">
        <v>1656.87165</v>
      </c>
      <c r="F21" s="219">
        <f t="shared" si="0"/>
        <v>99.42684892621817</v>
      </c>
      <c r="G21" s="273"/>
      <c r="H21" s="266"/>
      <c r="I21" s="275"/>
      <c r="J21" s="274"/>
      <c r="K21" s="283"/>
      <c r="L21" s="287"/>
      <c r="M21" s="277"/>
      <c r="N21" s="278"/>
      <c r="O21" s="288"/>
      <c r="P21" s="289"/>
      <c r="Q21" s="289"/>
      <c r="R21" s="282"/>
      <c r="S21" s="269"/>
      <c r="T21" s="203"/>
    </row>
    <row r="22" spans="1:20" ht="15.75" customHeight="1" hidden="1">
      <c r="A22" s="290" t="s">
        <v>166</v>
      </c>
      <c r="B22" s="333" t="s">
        <v>129</v>
      </c>
      <c r="C22" s="340"/>
      <c r="D22" s="340"/>
      <c r="E22" s="340"/>
      <c r="F22" s="227" t="e">
        <f t="shared" si="0"/>
        <v>#DIV/0!</v>
      </c>
      <c r="G22" s="273"/>
      <c r="H22" s="293"/>
      <c r="I22" s="286"/>
      <c r="J22" s="274"/>
      <c r="K22" s="283"/>
      <c r="L22" s="330"/>
      <c r="M22" s="278"/>
      <c r="N22" s="278"/>
      <c r="O22" s="288"/>
      <c r="P22" s="289"/>
      <c r="Q22" s="289"/>
      <c r="R22" s="282"/>
      <c r="S22" s="269"/>
      <c r="T22" s="203"/>
    </row>
    <row r="23" spans="1:20" ht="27" customHeight="1">
      <c r="A23" s="290" t="s">
        <v>166</v>
      </c>
      <c r="B23" s="336" t="s">
        <v>129</v>
      </c>
      <c r="C23" s="340">
        <v>0</v>
      </c>
      <c r="D23" s="340"/>
      <c r="E23" s="340">
        <v>0</v>
      </c>
      <c r="F23" s="227">
        <v>0</v>
      </c>
      <c r="G23" s="273"/>
      <c r="H23" s="293"/>
      <c r="I23" s="286"/>
      <c r="J23" s="274"/>
      <c r="K23" s="283"/>
      <c r="L23" s="330"/>
      <c r="M23" s="278"/>
      <c r="N23" s="278"/>
      <c r="O23" s="288"/>
      <c r="P23" s="289"/>
      <c r="Q23" s="289"/>
      <c r="R23" s="282"/>
      <c r="S23" s="269"/>
      <c r="T23" s="203"/>
    </row>
    <row r="24" spans="1:20" ht="24.75" customHeight="1" hidden="1">
      <c r="A24" s="290" t="s">
        <v>167</v>
      </c>
      <c r="B24" s="336" t="s">
        <v>130</v>
      </c>
      <c r="C24" s="340">
        <v>0</v>
      </c>
      <c r="D24" s="340"/>
      <c r="E24" s="340">
        <v>0</v>
      </c>
      <c r="F24" s="227" t="e">
        <f t="shared" si="0"/>
        <v>#DIV/0!</v>
      </c>
      <c r="G24" s="273"/>
      <c r="H24" s="293"/>
      <c r="I24" s="286"/>
      <c r="J24" s="274"/>
      <c r="K24" s="283"/>
      <c r="L24" s="330"/>
      <c r="M24" s="278"/>
      <c r="N24" s="278"/>
      <c r="O24" s="288"/>
      <c r="P24" s="289"/>
      <c r="Q24" s="289"/>
      <c r="R24" s="282"/>
      <c r="S24" s="269"/>
      <c r="T24" s="203"/>
    </row>
    <row r="25" spans="1:20" ht="24.75" customHeight="1">
      <c r="A25" s="290" t="s">
        <v>181</v>
      </c>
      <c r="B25" s="336" t="s">
        <v>182</v>
      </c>
      <c r="C25" s="340">
        <v>31</v>
      </c>
      <c r="D25" s="340"/>
      <c r="E25" s="340">
        <v>31</v>
      </c>
      <c r="F25" s="227">
        <f t="shared" si="0"/>
        <v>100</v>
      </c>
      <c r="G25" s="273"/>
      <c r="H25" s="293"/>
      <c r="I25" s="286"/>
      <c r="J25" s="274"/>
      <c r="K25" s="283"/>
      <c r="L25" s="330"/>
      <c r="M25" s="278"/>
      <c r="N25" s="278"/>
      <c r="O25" s="288"/>
      <c r="P25" s="289"/>
      <c r="Q25" s="289"/>
      <c r="R25" s="282"/>
      <c r="S25" s="269"/>
      <c r="T25" s="203"/>
    </row>
    <row r="26" spans="1:20" ht="18" customHeight="1">
      <c r="A26" s="292" t="s">
        <v>141</v>
      </c>
      <c r="B26" s="264" t="s">
        <v>142</v>
      </c>
      <c r="C26" s="341">
        <v>177.1</v>
      </c>
      <c r="D26" s="341"/>
      <c r="E26" s="341">
        <v>177.1</v>
      </c>
      <c r="F26" s="219">
        <f aca="true" t="shared" si="1" ref="F26:F44">E26/C26*100</f>
        <v>100</v>
      </c>
      <c r="G26" s="265"/>
      <c r="H26" s="293"/>
      <c r="I26" s="293"/>
      <c r="J26" s="274"/>
      <c r="K26" s="294"/>
      <c r="L26" s="293"/>
      <c r="M26" s="278"/>
      <c r="N26" s="278"/>
      <c r="O26" s="289"/>
      <c r="P26" s="289"/>
      <c r="Q26" s="289"/>
      <c r="R26" s="269"/>
      <c r="S26" s="269"/>
      <c r="T26" s="203"/>
    </row>
    <row r="27" spans="1:20" ht="24" customHeight="1">
      <c r="A27" s="291" t="s">
        <v>154</v>
      </c>
      <c r="B27" s="272" t="s">
        <v>155</v>
      </c>
      <c r="C27" s="340">
        <v>177.1</v>
      </c>
      <c r="D27" s="340"/>
      <c r="E27" s="340">
        <v>177.1</v>
      </c>
      <c r="F27" s="219">
        <f t="shared" si="1"/>
        <v>100</v>
      </c>
      <c r="G27" s="273"/>
      <c r="H27" s="293"/>
      <c r="I27" s="293"/>
      <c r="J27" s="274"/>
      <c r="K27" s="294"/>
      <c r="L27" s="326"/>
      <c r="M27" s="278"/>
      <c r="N27" s="278"/>
      <c r="O27" s="289"/>
      <c r="P27" s="289"/>
      <c r="Q27" s="289"/>
      <c r="R27" s="269"/>
      <c r="S27" s="269"/>
      <c r="T27" s="203"/>
    </row>
    <row r="28" spans="1:20" s="327" customFormat="1" ht="24.75" customHeight="1" hidden="1">
      <c r="A28" s="292" t="s">
        <v>157</v>
      </c>
      <c r="B28" s="264" t="s">
        <v>163</v>
      </c>
      <c r="C28" s="342">
        <f>+C29</f>
        <v>0</v>
      </c>
      <c r="D28" s="342">
        <f>+D29</f>
        <v>0.3</v>
      </c>
      <c r="E28" s="342">
        <f>+E29</f>
        <v>0</v>
      </c>
      <c r="F28" s="227" t="e">
        <f t="shared" si="1"/>
        <v>#DIV/0!</v>
      </c>
      <c r="G28" s="265"/>
      <c r="H28" s="293"/>
      <c r="I28" s="293"/>
      <c r="J28" s="296"/>
      <c r="K28" s="294"/>
      <c r="L28" s="326"/>
      <c r="M28" s="268"/>
      <c r="N28" s="268"/>
      <c r="O28" s="301"/>
      <c r="P28" s="301"/>
      <c r="Q28" s="301"/>
      <c r="R28" s="269"/>
      <c r="S28" s="269"/>
      <c r="T28" s="258"/>
    </row>
    <row r="29" spans="1:20" ht="30.75" customHeight="1" hidden="1">
      <c r="A29" s="291" t="s">
        <v>158</v>
      </c>
      <c r="B29" s="328" t="s">
        <v>164</v>
      </c>
      <c r="C29" s="339"/>
      <c r="D29" s="339">
        <v>0.3</v>
      </c>
      <c r="E29" s="339"/>
      <c r="F29" s="219" t="e">
        <f t="shared" si="1"/>
        <v>#DIV/0!</v>
      </c>
      <c r="G29" s="273"/>
      <c r="H29" s="293"/>
      <c r="I29" s="293"/>
      <c r="J29" s="274"/>
      <c r="K29" s="294"/>
      <c r="L29" s="326"/>
      <c r="M29" s="278"/>
      <c r="N29" s="278"/>
      <c r="O29" s="289"/>
      <c r="P29" s="289"/>
      <c r="Q29" s="289"/>
      <c r="R29" s="269"/>
      <c r="S29" s="269"/>
      <c r="T29" s="203"/>
    </row>
    <row r="30" spans="1:20" s="327" customFormat="1" ht="18" customHeight="1" hidden="1">
      <c r="A30" s="292" t="s">
        <v>168</v>
      </c>
      <c r="B30" s="331" t="s">
        <v>170</v>
      </c>
      <c r="C30" s="342">
        <f>C31</f>
        <v>0</v>
      </c>
      <c r="D30" s="342">
        <f>D31</f>
        <v>8.5</v>
      </c>
      <c r="E30" s="342">
        <f>E31</f>
        <v>0</v>
      </c>
      <c r="F30" s="227" t="e">
        <f t="shared" si="1"/>
        <v>#DIV/0!</v>
      </c>
      <c r="G30" s="265"/>
      <c r="H30" s="293"/>
      <c r="I30" s="293"/>
      <c r="J30" s="296"/>
      <c r="K30" s="294"/>
      <c r="L30" s="326"/>
      <c r="M30" s="268"/>
      <c r="N30" s="268"/>
      <c r="O30" s="301"/>
      <c r="P30" s="301"/>
      <c r="Q30" s="301"/>
      <c r="R30" s="269"/>
      <c r="S30" s="269"/>
      <c r="T30" s="258"/>
    </row>
    <row r="31" spans="1:20" ht="18" customHeight="1" hidden="1">
      <c r="A31" s="291" t="s">
        <v>169</v>
      </c>
      <c r="B31" s="332" t="s">
        <v>171</v>
      </c>
      <c r="C31" s="339"/>
      <c r="D31" s="339">
        <v>8.5</v>
      </c>
      <c r="E31" s="339"/>
      <c r="F31" s="219" t="e">
        <f t="shared" si="1"/>
        <v>#DIV/0!</v>
      </c>
      <c r="G31" s="273"/>
      <c r="H31" s="293"/>
      <c r="I31" s="293"/>
      <c r="J31" s="274"/>
      <c r="K31" s="294"/>
      <c r="L31" s="326"/>
      <c r="M31" s="278"/>
      <c r="N31" s="278"/>
      <c r="O31" s="289"/>
      <c r="P31" s="289"/>
      <c r="Q31" s="289"/>
      <c r="R31" s="269"/>
      <c r="S31" s="269"/>
      <c r="T31" s="203"/>
    </row>
    <row r="32" spans="1:20" ht="22.5" customHeight="1" hidden="1">
      <c r="A32" s="292" t="s">
        <v>159</v>
      </c>
      <c r="B32" s="264" t="s">
        <v>161</v>
      </c>
      <c r="C32" s="342">
        <f>C33</f>
        <v>0</v>
      </c>
      <c r="D32" s="342"/>
      <c r="E32" s="342">
        <f>E33</f>
        <v>0</v>
      </c>
      <c r="F32" s="219" t="e">
        <f t="shared" si="1"/>
        <v>#DIV/0!</v>
      </c>
      <c r="G32" s="265"/>
      <c r="H32" s="293"/>
      <c r="I32" s="293"/>
      <c r="J32" s="296"/>
      <c r="K32" s="296"/>
      <c r="L32" s="295"/>
      <c r="M32" s="278"/>
      <c r="N32" s="277"/>
      <c r="O32" s="268"/>
      <c r="P32" s="289"/>
      <c r="Q32" s="289"/>
      <c r="R32" s="282"/>
      <c r="S32" s="269"/>
      <c r="T32" s="203"/>
    </row>
    <row r="33" spans="1:20" ht="22.5" customHeight="1" hidden="1">
      <c r="A33" s="291" t="s">
        <v>160</v>
      </c>
      <c r="B33" s="272" t="s">
        <v>162</v>
      </c>
      <c r="C33" s="339"/>
      <c r="D33" s="343"/>
      <c r="E33" s="339"/>
      <c r="F33" s="219" t="e">
        <f t="shared" si="1"/>
        <v>#DIV/0!</v>
      </c>
      <c r="G33" s="273"/>
      <c r="H33" s="293"/>
      <c r="I33" s="293"/>
      <c r="J33" s="296"/>
      <c r="K33" s="296"/>
      <c r="L33" s="295"/>
      <c r="M33" s="267"/>
      <c r="N33" s="268"/>
      <c r="O33" s="267"/>
      <c r="P33" s="268"/>
      <c r="Q33" s="268"/>
      <c r="R33" s="269"/>
      <c r="S33" s="269"/>
      <c r="T33" s="270"/>
    </row>
    <row r="34" spans="1:20" s="327" customFormat="1" ht="36.75" customHeight="1">
      <c r="A34" s="292" t="s">
        <v>157</v>
      </c>
      <c r="B34" s="264" t="s">
        <v>163</v>
      </c>
      <c r="C34" s="342">
        <v>21.1</v>
      </c>
      <c r="D34" s="337"/>
      <c r="E34" s="342">
        <v>21.1</v>
      </c>
      <c r="F34" s="227">
        <f>E34/C34*100</f>
        <v>100</v>
      </c>
      <c r="G34" s="265"/>
      <c r="H34" s="293"/>
      <c r="I34" s="293"/>
      <c r="J34" s="296"/>
      <c r="K34" s="296"/>
      <c r="L34" s="295"/>
      <c r="M34" s="267"/>
      <c r="N34" s="268"/>
      <c r="O34" s="267"/>
      <c r="P34" s="268"/>
      <c r="Q34" s="268"/>
      <c r="R34" s="269"/>
      <c r="S34" s="269"/>
      <c r="T34" s="451"/>
    </row>
    <row r="35" spans="1:20" ht="22.5" customHeight="1">
      <c r="A35" s="291" t="s">
        <v>179</v>
      </c>
      <c r="B35" s="272" t="s">
        <v>163</v>
      </c>
      <c r="C35" s="339">
        <v>21.1</v>
      </c>
      <c r="D35" s="343"/>
      <c r="E35" s="339">
        <v>21.1</v>
      </c>
      <c r="F35" s="219">
        <f>E35/C35*100</f>
        <v>100</v>
      </c>
      <c r="G35" s="273"/>
      <c r="H35" s="293"/>
      <c r="I35" s="293"/>
      <c r="J35" s="296"/>
      <c r="K35" s="296"/>
      <c r="L35" s="295"/>
      <c r="M35" s="267"/>
      <c r="N35" s="268"/>
      <c r="O35" s="267"/>
      <c r="P35" s="268"/>
      <c r="Q35" s="268"/>
      <c r="R35" s="269"/>
      <c r="S35" s="269"/>
      <c r="T35" s="270"/>
    </row>
    <row r="36" spans="1:20" s="327" customFormat="1" ht="22.5" customHeight="1">
      <c r="A36" s="292" t="s">
        <v>168</v>
      </c>
      <c r="B36" s="264" t="s">
        <v>170</v>
      </c>
      <c r="C36" s="342">
        <v>558.002</v>
      </c>
      <c r="D36" s="337"/>
      <c r="E36" s="341">
        <v>558.002</v>
      </c>
      <c r="F36" s="227">
        <f>E36/C36*100</f>
        <v>100</v>
      </c>
      <c r="G36" s="265"/>
      <c r="H36" s="293"/>
      <c r="I36" s="293"/>
      <c r="J36" s="296"/>
      <c r="K36" s="296"/>
      <c r="L36" s="295"/>
      <c r="M36" s="267"/>
      <c r="N36" s="268"/>
      <c r="O36" s="267"/>
      <c r="P36" s="268"/>
      <c r="Q36" s="268"/>
      <c r="R36" s="269"/>
      <c r="S36" s="269"/>
      <c r="T36" s="451"/>
    </row>
    <row r="37" spans="1:20" ht="22.5" customHeight="1">
      <c r="A37" s="291" t="s">
        <v>185</v>
      </c>
      <c r="B37" s="272" t="s">
        <v>186</v>
      </c>
      <c r="C37" s="342">
        <v>10</v>
      </c>
      <c r="D37" s="343"/>
      <c r="E37" s="348">
        <v>10</v>
      </c>
      <c r="F37" s="219">
        <v>100</v>
      </c>
      <c r="G37" s="273"/>
      <c r="H37" s="293"/>
      <c r="I37" s="293"/>
      <c r="J37" s="296"/>
      <c r="K37" s="296"/>
      <c r="L37" s="295"/>
      <c r="M37" s="267"/>
      <c r="N37" s="268"/>
      <c r="O37" s="267"/>
      <c r="P37" s="268"/>
      <c r="Q37" s="268"/>
      <c r="R37" s="269"/>
      <c r="S37" s="269"/>
      <c r="T37" s="270"/>
    </row>
    <row r="38" spans="1:20" ht="22.5" customHeight="1">
      <c r="A38" s="291" t="s">
        <v>169</v>
      </c>
      <c r="B38" s="272" t="s">
        <v>171</v>
      </c>
      <c r="C38" s="339">
        <v>548.002</v>
      </c>
      <c r="D38" s="343"/>
      <c r="E38" s="340">
        <v>548.002</v>
      </c>
      <c r="F38" s="219">
        <f>E38/C38*100</f>
        <v>100</v>
      </c>
      <c r="G38" s="273"/>
      <c r="H38" s="293"/>
      <c r="I38" s="293"/>
      <c r="J38" s="296"/>
      <c r="K38" s="296"/>
      <c r="L38" s="295"/>
      <c r="M38" s="267"/>
      <c r="N38" s="268"/>
      <c r="O38" s="267"/>
      <c r="P38" s="268"/>
      <c r="Q38" s="268"/>
      <c r="R38" s="269"/>
      <c r="S38" s="269"/>
      <c r="T38" s="270"/>
    </row>
    <row r="39" spans="1:20" s="327" customFormat="1" ht="22.5" customHeight="1">
      <c r="A39" s="292" t="s">
        <v>159</v>
      </c>
      <c r="B39" s="346" t="s">
        <v>172</v>
      </c>
      <c r="C39" s="351">
        <f>C40</f>
        <v>4644.237</v>
      </c>
      <c r="D39" s="337"/>
      <c r="E39" s="342">
        <f>E40</f>
        <v>4644.237</v>
      </c>
      <c r="F39" s="227">
        <f>E39/C39*100</f>
        <v>100</v>
      </c>
      <c r="G39" s="265"/>
      <c r="H39" s="293"/>
      <c r="I39" s="293"/>
      <c r="J39" s="296"/>
      <c r="K39" s="296"/>
      <c r="L39" s="295"/>
      <c r="M39" s="267"/>
      <c r="N39" s="268"/>
      <c r="O39" s="267"/>
      <c r="P39" s="268"/>
      <c r="Q39" s="268"/>
      <c r="R39" s="269"/>
      <c r="S39" s="269"/>
      <c r="T39" s="451"/>
    </row>
    <row r="40" spans="1:20" ht="22.5" customHeight="1">
      <c r="A40" s="291" t="s">
        <v>160</v>
      </c>
      <c r="B40" s="347" t="s">
        <v>161</v>
      </c>
      <c r="C40" s="350">
        <v>4644.237</v>
      </c>
      <c r="D40" s="343"/>
      <c r="E40" s="339">
        <v>4644.237</v>
      </c>
      <c r="F40" s="219">
        <f>E40/C40*100</f>
        <v>100</v>
      </c>
      <c r="G40" s="273"/>
      <c r="H40" s="293"/>
      <c r="I40" s="293"/>
      <c r="J40" s="296"/>
      <c r="K40" s="296"/>
      <c r="L40" s="295"/>
      <c r="M40" s="267"/>
      <c r="N40" s="268"/>
      <c r="O40" s="267"/>
      <c r="P40" s="268"/>
      <c r="Q40" s="268"/>
      <c r="R40" s="269"/>
      <c r="S40" s="269"/>
      <c r="T40" s="270"/>
    </row>
    <row r="41" spans="1:20" s="327" customFormat="1" ht="22.5" customHeight="1">
      <c r="A41" s="292" t="s">
        <v>187</v>
      </c>
      <c r="B41" s="346" t="s">
        <v>189</v>
      </c>
      <c r="C41" s="351">
        <f>C42</f>
        <v>12.572</v>
      </c>
      <c r="D41" s="337"/>
      <c r="E41" s="342">
        <f>E42</f>
        <v>12.572</v>
      </c>
      <c r="F41" s="227">
        <v>100</v>
      </c>
      <c r="G41" s="265"/>
      <c r="H41" s="293"/>
      <c r="I41" s="293"/>
      <c r="J41" s="296"/>
      <c r="K41" s="296"/>
      <c r="L41" s="295"/>
      <c r="M41" s="267"/>
      <c r="N41" s="268"/>
      <c r="O41" s="267"/>
      <c r="P41" s="268"/>
      <c r="Q41" s="268"/>
      <c r="R41" s="269"/>
      <c r="S41" s="269"/>
      <c r="T41" s="451"/>
    </row>
    <row r="42" spans="1:20" ht="38.25" customHeight="1">
      <c r="A42" s="291" t="s">
        <v>188</v>
      </c>
      <c r="B42" s="347" t="s">
        <v>190</v>
      </c>
      <c r="C42" s="350">
        <v>12.572</v>
      </c>
      <c r="D42" s="343"/>
      <c r="E42" s="339">
        <v>12.572</v>
      </c>
      <c r="F42" s="219">
        <v>100</v>
      </c>
      <c r="G42" s="273"/>
      <c r="H42" s="293"/>
      <c r="I42" s="293"/>
      <c r="J42" s="296"/>
      <c r="K42" s="296"/>
      <c r="L42" s="295"/>
      <c r="M42" s="267"/>
      <c r="N42" s="268"/>
      <c r="O42" s="267"/>
      <c r="P42" s="268"/>
      <c r="Q42" s="268"/>
      <c r="R42" s="269"/>
      <c r="S42" s="269"/>
      <c r="T42" s="270"/>
    </row>
    <row r="43" spans="1:20" ht="22.5" customHeight="1">
      <c r="A43" s="291" t="s">
        <v>143</v>
      </c>
      <c r="B43" s="334" t="s">
        <v>145</v>
      </c>
      <c r="C43" s="338">
        <f>C44</f>
        <v>342.7</v>
      </c>
      <c r="D43" s="338">
        <f>D44</f>
        <v>0</v>
      </c>
      <c r="E43" s="338">
        <f>E44</f>
        <v>342.7</v>
      </c>
      <c r="F43" s="343">
        <f>F44</f>
        <v>100</v>
      </c>
      <c r="G43" s="273"/>
      <c r="H43" s="293"/>
      <c r="I43" s="293"/>
      <c r="J43" s="296"/>
      <c r="K43" s="296"/>
      <c r="L43" s="295"/>
      <c r="M43" s="267"/>
      <c r="N43" s="268"/>
      <c r="O43" s="267"/>
      <c r="P43" s="268"/>
      <c r="Q43" s="268"/>
      <c r="R43" s="269"/>
      <c r="S43" s="269"/>
      <c r="T43" s="270"/>
    </row>
    <row r="44" spans="1:20" ht="22.5" customHeight="1">
      <c r="A44" s="291" t="s">
        <v>144</v>
      </c>
      <c r="B44" s="335" t="s">
        <v>145</v>
      </c>
      <c r="C44" s="345">
        <v>342.7</v>
      </c>
      <c r="D44" s="345"/>
      <c r="E44" s="345">
        <v>342.7</v>
      </c>
      <c r="F44" s="219">
        <f t="shared" si="1"/>
        <v>100</v>
      </c>
      <c r="G44" s="273"/>
      <c r="H44" s="293"/>
      <c r="I44" s="293"/>
      <c r="J44" s="296"/>
      <c r="K44" s="296"/>
      <c r="L44" s="295"/>
      <c r="M44" s="267"/>
      <c r="N44" s="268"/>
      <c r="O44" s="267"/>
      <c r="P44" s="268"/>
      <c r="Q44" s="268"/>
      <c r="R44" s="269"/>
      <c r="S44" s="269"/>
      <c r="T44" s="270"/>
    </row>
    <row r="45" spans="1:20" ht="22.5" customHeight="1" hidden="1">
      <c r="A45" s="325" t="s">
        <v>143</v>
      </c>
      <c r="B45" s="329" t="s">
        <v>165</v>
      </c>
      <c r="C45" s="338"/>
      <c r="D45" s="342">
        <f>D46</f>
        <v>0</v>
      </c>
      <c r="E45" s="338"/>
      <c r="F45" s="344" t="e">
        <f aca="true" t="shared" si="2" ref="F45:F50">E45/C45*100</f>
        <v>#DIV/0!</v>
      </c>
      <c r="G45" s="265"/>
      <c r="H45" s="266"/>
      <c r="I45" s="293"/>
      <c r="J45" s="298"/>
      <c r="K45" s="299"/>
      <c r="L45" s="295"/>
      <c r="M45" s="268"/>
      <c r="N45" s="267"/>
      <c r="O45" s="300"/>
      <c r="P45" s="301"/>
      <c r="Q45" s="301"/>
      <c r="R45" s="269"/>
      <c r="S45" s="269"/>
      <c r="T45" s="270"/>
    </row>
    <row r="46" spans="1:20" ht="21" customHeight="1" hidden="1">
      <c r="A46" s="291" t="s">
        <v>144</v>
      </c>
      <c r="B46" s="272" t="s">
        <v>145</v>
      </c>
      <c r="C46" s="345"/>
      <c r="D46" s="339"/>
      <c r="E46" s="345"/>
      <c r="F46" s="214" t="e">
        <f t="shared" si="2"/>
        <v>#DIV/0!</v>
      </c>
      <c r="G46" s="273"/>
      <c r="H46" s="266"/>
      <c r="I46" s="286"/>
      <c r="J46" s="302"/>
      <c r="K46" s="297"/>
      <c r="L46" s="287"/>
      <c r="M46" s="268"/>
      <c r="N46" s="268"/>
      <c r="O46" s="300"/>
      <c r="P46" s="301"/>
      <c r="Q46" s="301"/>
      <c r="R46" s="269"/>
      <c r="S46" s="269"/>
      <c r="T46" s="203"/>
    </row>
    <row r="47" spans="1:20" ht="21" customHeight="1">
      <c r="A47" s="291" t="s">
        <v>173</v>
      </c>
      <c r="B47" s="264" t="s">
        <v>174</v>
      </c>
      <c r="C47" s="338">
        <f>C48</f>
        <v>0</v>
      </c>
      <c r="D47" s="342"/>
      <c r="E47" s="338">
        <f>E48</f>
        <v>0</v>
      </c>
      <c r="F47" s="214">
        <v>0</v>
      </c>
      <c r="G47" s="273"/>
      <c r="H47" s="266"/>
      <c r="I47" s="286"/>
      <c r="J47" s="302"/>
      <c r="K47" s="297"/>
      <c r="L47" s="287"/>
      <c r="M47" s="268"/>
      <c r="N47" s="268"/>
      <c r="O47" s="300"/>
      <c r="P47" s="301"/>
      <c r="Q47" s="301"/>
      <c r="R47" s="269"/>
      <c r="S47" s="269"/>
      <c r="T47" s="203"/>
    </row>
    <row r="48" spans="1:20" ht="21" customHeight="1">
      <c r="A48" s="291" t="s">
        <v>175</v>
      </c>
      <c r="B48" s="272" t="s">
        <v>176</v>
      </c>
      <c r="C48" s="345">
        <v>0</v>
      </c>
      <c r="D48" s="339"/>
      <c r="E48" s="345">
        <v>0</v>
      </c>
      <c r="F48" s="214">
        <v>0</v>
      </c>
      <c r="G48" s="273"/>
      <c r="H48" s="266"/>
      <c r="I48" s="286"/>
      <c r="J48" s="302"/>
      <c r="K48" s="297"/>
      <c r="L48" s="287"/>
      <c r="M48" s="268"/>
      <c r="N48" s="268"/>
      <c r="O48" s="300"/>
      <c r="P48" s="301"/>
      <c r="Q48" s="301"/>
      <c r="R48" s="269"/>
      <c r="S48" s="269"/>
      <c r="T48" s="203"/>
    </row>
    <row r="49" spans="1:20" ht="21" customHeight="1">
      <c r="A49" s="291" t="s">
        <v>177</v>
      </c>
      <c r="B49" s="264" t="s">
        <v>178</v>
      </c>
      <c r="C49" s="338">
        <v>34.3</v>
      </c>
      <c r="D49" s="342"/>
      <c r="E49" s="338">
        <v>34.3</v>
      </c>
      <c r="F49" s="214">
        <f t="shared" si="2"/>
        <v>100</v>
      </c>
      <c r="G49" s="273"/>
      <c r="H49" s="266"/>
      <c r="I49" s="286"/>
      <c r="J49" s="302"/>
      <c r="K49" s="297"/>
      <c r="L49" s="287"/>
      <c r="M49" s="268"/>
      <c r="N49" s="268"/>
      <c r="O49" s="300"/>
      <c r="P49" s="301"/>
      <c r="Q49" s="301"/>
      <c r="R49" s="269"/>
      <c r="S49" s="269"/>
      <c r="T49" s="203"/>
    </row>
    <row r="50" spans="1:20" ht="24" customHeight="1">
      <c r="A50" s="304"/>
      <c r="B50" s="264" t="s">
        <v>146</v>
      </c>
      <c r="C50" s="338">
        <f>C19+C26+C36+C39+C43+C47+C49+C35+C41</f>
        <v>8202.27163</v>
      </c>
      <c r="D50" s="337" t="e">
        <f>D19+D26+D28+D30+D32+D44+D45+#REF!</f>
        <v>#REF!</v>
      </c>
      <c r="E50" s="338">
        <f>E19+E26+E39+E43+E47+E49+E35+E36+E41</f>
        <v>8192.720510000001</v>
      </c>
      <c r="F50" s="344">
        <f t="shared" si="2"/>
        <v>99.88355518530909</v>
      </c>
      <c r="G50" s="265"/>
      <c r="H50" s="266"/>
      <c r="I50" s="293"/>
      <c r="J50" s="296"/>
      <c r="K50" s="296"/>
      <c r="L50" s="295"/>
      <c r="M50" s="267"/>
      <c r="N50" s="267"/>
      <c r="O50" s="267"/>
      <c r="P50" s="268"/>
      <c r="Q50" s="268"/>
      <c r="R50" s="269"/>
      <c r="S50" s="269"/>
      <c r="T50" s="203"/>
    </row>
    <row r="51" spans="1:20" ht="22.5" customHeight="1" hidden="1">
      <c r="A51" s="305"/>
      <c r="B51" s="250"/>
      <c r="C51" s="73"/>
      <c r="D51" s="73"/>
      <c r="E51" s="73"/>
      <c r="F51" s="73"/>
      <c r="G51" s="73"/>
      <c r="H51" s="73"/>
      <c r="I51" s="73"/>
      <c r="J51" s="303">
        <v>141</v>
      </c>
      <c r="K51" s="303">
        <f>SUM(K19:K50)</f>
        <v>0</v>
      </c>
      <c r="L51" s="306">
        <f aca="true" t="shared" si="3" ref="L51:L56">K51:K92</f>
        <v>0</v>
      </c>
      <c r="M51" s="307"/>
      <c r="N51" s="307"/>
      <c r="O51" s="308"/>
      <c r="P51" s="308"/>
      <c r="Q51" s="308"/>
      <c r="R51" s="269"/>
      <c r="S51" s="203"/>
      <c r="T51" s="203"/>
    </row>
    <row r="52" spans="1:20" ht="22.5" customHeight="1" hidden="1">
      <c r="A52" s="305"/>
      <c r="B52" s="250"/>
      <c r="C52" s="73"/>
      <c r="D52" s="73"/>
      <c r="E52" s="73"/>
      <c r="F52" s="73"/>
      <c r="G52" s="73"/>
      <c r="H52" s="73"/>
      <c r="I52" s="73"/>
      <c r="J52" s="73"/>
      <c r="K52" s="73"/>
      <c r="L52" s="306">
        <f t="shared" si="3"/>
        <v>0</v>
      </c>
      <c r="M52" s="307"/>
      <c r="N52" s="307"/>
      <c r="O52" s="307"/>
      <c r="P52" s="307"/>
      <c r="Q52" s="307"/>
      <c r="R52" s="269"/>
      <c r="S52" s="203"/>
      <c r="T52" s="203"/>
    </row>
    <row r="53" spans="1:20" ht="22.5" customHeight="1" hidden="1">
      <c r="A53" s="305"/>
      <c r="B53" s="250"/>
      <c r="C53" s="73"/>
      <c r="D53" s="73"/>
      <c r="E53" s="73"/>
      <c r="F53" s="73"/>
      <c r="G53" s="73"/>
      <c r="H53" s="73"/>
      <c r="I53" s="73"/>
      <c r="J53" s="73"/>
      <c r="K53" s="73"/>
      <c r="L53" s="306">
        <f t="shared" si="3"/>
        <v>0</v>
      </c>
      <c r="M53" s="307"/>
      <c r="N53" s="307"/>
      <c r="O53" s="307"/>
      <c r="P53" s="307"/>
      <c r="Q53" s="307"/>
      <c r="R53" s="309"/>
      <c r="S53" s="203"/>
      <c r="T53" s="203"/>
    </row>
    <row r="54" spans="1:20" ht="22.5" customHeight="1" hidden="1">
      <c r="A54" s="305"/>
      <c r="B54" s="272"/>
      <c r="C54" s="273"/>
      <c r="D54" s="273"/>
      <c r="E54" s="73"/>
      <c r="F54" s="73"/>
      <c r="G54" s="273"/>
      <c r="H54" s="73"/>
      <c r="I54" s="73"/>
      <c r="J54" s="73">
        <v>50</v>
      </c>
      <c r="K54" s="73">
        <v>-7395</v>
      </c>
      <c r="L54" s="306">
        <f t="shared" si="3"/>
        <v>-7395</v>
      </c>
      <c r="M54" s="307"/>
      <c r="N54" s="307"/>
      <c r="O54" s="307"/>
      <c r="P54" s="307"/>
      <c r="Q54" s="307"/>
      <c r="R54" s="309"/>
      <c r="S54" s="203"/>
      <c r="T54" s="203"/>
    </row>
    <row r="55" spans="1:20" ht="22.5" customHeight="1" hidden="1">
      <c r="A55" s="305"/>
      <c r="B55" s="272"/>
      <c r="C55" s="273"/>
      <c r="D55" s="273"/>
      <c r="E55" s="73"/>
      <c r="F55" s="73"/>
      <c r="G55" s="273"/>
      <c r="H55" s="73"/>
      <c r="I55" s="73"/>
      <c r="J55" s="73"/>
      <c r="K55" s="73"/>
      <c r="L55" s="306">
        <f t="shared" si="3"/>
        <v>0</v>
      </c>
      <c r="M55" s="307"/>
      <c r="N55" s="307"/>
      <c r="O55" s="307"/>
      <c r="P55" s="307"/>
      <c r="Q55" s="307"/>
      <c r="R55" s="309"/>
      <c r="S55" s="203"/>
      <c r="T55" s="203"/>
    </row>
    <row r="56" spans="1:20" ht="22.5" customHeight="1" hidden="1">
      <c r="A56" s="305"/>
      <c r="B56" s="272"/>
      <c r="C56" s="273"/>
      <c r="D56" s="273"/>
      <c r="E56" s="73"/>
      <c r="F56" s="73"/>
      <c r="G56" s="273"/>
      <c r="H56" s="73"/>
      <c r="I56" s="73"/>
      <c r="J56" s="73"/>
      <c r="K56" s="73"/>
      <c r="L56" s="306">
        <f t="shared" si="3"/>
        <v>0</v>
      </c>
      <c r="M56" s="307"/>
      <c r="N56" s="307"/>
      <c r="O56" s="307"/>
      <c r="P56" s="307"/>
      <c r="Q56" s="307"/>
      <c r="R56" s="309"/>
      <c r="S56" s="203"/>
      <c r="T56" s="203"/>
    </row>
    <row r="57" spans="1:20" ht="36" customHeight="1" hidden="1">
      <c r="A57" s="305"/>
      <c r="B57" s="272" t="s">
        <v>147</v>
      </c>
      <c r="C57" s="273">
        <v>2022</v>
      </c>
      <c r="D57" s="273"/>
      <c r="E57" s="73">
        <v>-2911</v>
      </c>
      <c r="F57" s="73"/>
      <c r="G57" s="273"/>
      <c r="H57" s="73"/>
      <c r="I57" s="73"/>
      <c r="J57" s="73">
        <f>C57+G57</f>
        <v>2022</v>
      </c>
      <c r="K57" s="73">
        <f>E57+H57</f>
        <v>-2911</v>
      </c>
      <c r="L57" s="306"/>
      <c r="M57" s="307"/>
      <c r="N57" s="307"/>
      <c r="O57" s="307"/>
      <c r="P57" s="307"/>
      <c r="Q57" s="307"/>
      <c r="R57" s="309"/>
      <c r="S57" s="203"/>
      <c r="T57" s="203"/>
    </row>
    <row r="58" spans="1:20" ht="36" customHeight="1" hidden="1">
      <c r="A58" s="310"/>
      <c r="B58" s="284" t="s">
        <v>148</v>
      </c>
      <c r="C58" s="285">
        <v>-1356</v>
      </c>
      <c r="D58" s="285"/>
      <c r="E58" s="311"/>
      <c r="F58" s="311"/>
      <c r="G58" s="285"/>
      <c r="H58" s="311"/>
      <c r="I58" s="311"/>
      <c r="J58" s="73">
        <f>C58+G58</f>
        <v>-1356</v>
      </c>
      <c r="K58" s="73">
        <f>E58+H58</f>
        <v>0</v>
      </c>
      <c r="L58" s="312"/>
      <c r="M58" s="307"/>
      <c r="N58" s="307"/>
      <c r="O58" s="307"/>
      <c r="P58" s="307"/>
      <c r="Q58" s="307"/>
      <c r="R58" s="309"/>
      <c r="S58" s="203"/>
      <c r="T58" s="203"/>
    </row>
    <row r="59" spans="1:20" ht="21" hidden="1" thickBot="1">
      <c r="A59" s="313"/>
      <c r="B59" s="314" t="s">
        <v>149</v>
      </c>
      <c r="C59" s="315">
        <v>3378</v>
      </c>
      <c r="D59" s="315"/>
      <c r="E59" s="315">
        <v>-2911</v>
      </c>
      <c r="F59" s="315"/>
      <c r="G59" s="315"/>
      <c r="H59" s="315"/>
      <c r="I59" s="315"/>
      <c r="J59" s="73">
        <f>C59+G59</f>
        <v>3378</v>
      </c>
      <c r="K59" s="73">
        <f>E59+H59</f>
        <v>-2911</v>
      </c>
      <c r="L59" s="316"/>
      <c r="M59" s="307"/>
      <c r="N59" s="307"/>
      <c r="O59" s="307"/>
      <c r="P59" s="307"/>
      <c r="Q59" s="307"/>
      <c r="R59" s="309"/>
      <c r="S59" s="203"/>
      <c r="T59" s="203"/>
    </row>
    <row r="60" spans="1:20" ht="18.75">
      <c r="A60" s="238"/>
      <c r="B60" s="317"/>
      <c r="C60" s="239" t="s">
        <v>150</v>
      </c>
      <c r="D60" s="239"/>
      <c r="E60" s="239"/>
      <c r="F60" s="239"/>
      <c r="G60" s="239"/>
      <c r="H60" s="239"/>
      <c r="I60" s="239"/>
      <c r="J60" s="239"/>
      <c r="K60" s="239"/>
      <c r="L60" s="212"/>
      <c r="M60" s="307"/>
      <c r="N60" s="307"/>
      <c r="O60" s="307"/>
      <c r="P60" s="307"/>
      <c r="Q60" s="307"/>
      <c r="R60" s="309"/>
      <c r="S60" s="203"/>
      <c r="T60" s="203"/>
    </row>
    <row r="61" spans="1:20" ht="18.75">
      <c r="A61" s="238"/>
      <c r="B61" s="317"/>
      <c r="C61" s="239"/>
      <c r="D61" s="239"/>
      <c r="E61" s="239"/>
      <c r="F61" s="239"/>
      <c r="G61" s="239"/>
      <c r="H61" s="239"/>
      <c r="I61" s="239"/>
      <c r="J61" s="239"/>
      <c r="K61" s="239"/>
      <c r="L61" s="212"/>
      <c r="M61" s="307"/>
      <c r="N61" s="307"/>
      <c r="O61" s="307"/>
      <c r="P61" s="307"/>
      <c r="Q61" s="307"/>
      <c r="R61" s="309"/>
      <c r="S61" s="203"/>
      <c r="T61" s="203"/>
    </row>
    <row r="62" spans="1:20" ht="27" customHeight="1">
      <c r="A62" s="238"/>
      <c r="B62" s="242"/>
      <c r="C62" s="242"/>
      <c r="D62" s="242"/>
      <c r="E62" s="242"/>
      <c r="F62" s="242"/>
      <c r="G62" s="242"/>
      <c r="H62" s="242"/>
      <c r="I62" s="242"/>
      <c r="J62" s="238"/>
      <c r="K62" s="239"/>
      <c r="L62" s="239"/>
      <c r="M62" s="307"/>
      <c r="N62" s="307"/>
      <c r="O62" s="307"/>
      <c r="P62" s="307"/>
      <c r="Q62" s="307"/>
      <c r="R62" s="309"/>
      <c r="S62" s="203"/>
      <c r="T62" s="203"/>
    </row>
    <row r="63" spans="1:20" ht="0.75" customHeight="1">
      <c r="A63" s="238"/>
      <c r="B63" s="242"/>
      <c r="C63" s="243"/>
      <c r="D63" s="243"/>
      <c r="E63" s="243"/>
      <c r="F63" s="243"/>
      <c r="G63" s="244"/>
      <c r="H63" s="244"/>
      <c r="I63" s="244"/>
      <c r="J63" s="318"/>
      <c r="K63" s="318"/>
      <c r="L63" s="318"/>
      <c r="M63" s="319"/>
      <c r="N63" s="319"/>
      <c r="O63" s="319"/>
      <c r="P63" s="319"/>
      <c r="Q63" s="307"/>
      <c r="R63" s="309"/>
      <c r="S63" s="203"/>
      <c r="T63" s="203"/>
    </row>
    <row r="64" spans="1:20" ht="1.5" customHeight="1">
      <c r="A64" s="238"/>
      <c r="B64" s="242"/>
      <c r="C64" s="242"/>
      <c r="D64" s="242"/>
      <c r="E64" s="242"/>
      <c r="F64" s="242"/>
      <c r="G64" s="242"/>
      <c r="H64" s="242"/>
      <c r="I64" s="242"/>
      <c r="J64" s="238"/>
      <c r="K64" s="238"/>
      <c r="L64" s="238"/>
      <c r="M64" s="320"/>
      <c r="N64" s="320"/>
      <c r="O64" s="320"/>
      <c r="P64" s="320"/>
      <c r="Q64" s="321"/>
      <c r="R64" s="203"/>
      <c r="S64" s="203"/>
      <c r="T64" s="203"/>
    </row>
    <row r="65" spans="1:20" ht="18">
      <c r="A65" s="238"/>
      <c r="B65" s="242"/>
      <c r="C65" s="242"/>
      <c r="D65" s="242"/>
      <c r="E65" s="242"/>
      <c r="F65" s="242"/>
      <c r="G65" s="242"/>
      <c r="H65" s="242"/>
      <c r="I65" s="242"/>
      <c r="J65" s="238"/>
      <c r="K65" s="238"/>
      <c r="L65" s="238"/>
      <c r="M65" s="320"/>
      <c r="N65" s="320"/>
      <c r="O65" s="320"/>
      <c r="P65" s="320"/>
      <c r="Q65" s="321"/>
      <c r="R65" s="203"/>
      <c r="S65" s="203"/>
      <c r="T65" s="203"/>
    </row>
    <row r="66" spans="1:20" ht="18">
      <c r="A66" s="238"/>
      <c r="B66" s="242"/>
      <c r="C66" s="242"/>
      <c r="D66" s="242"/>
      <c r="E66" s="242"/>
      <c r="F66" s="242"/>
      <c r="G66" s="242"/>
      <c r="H66" s="242"/>
      <c r="I66" s="242"/>
      <c r="J66" s="238"/>
      <c r="K66" s="238"/>
      <c r="L66" s="238"/>
      <c r="M66" s="320"/>
      <c r="N66" s="320"/>
      <c r="O66" s="320"/>
      <c r="P66" s="320"/>
      <c r="Q66" s="321"/>
      <c r="R66" s="203"/>
      <c r="S66" s="203"/>
      <c r="T66" s="203"/>
    </row>
    <row r="67" spans="1:20" ht="18">
      <c r="A67" s="238"/>
      <c r="B67" s="242"/>
      <c r="C67" s="242"/>
      <c r="D67" s="242"/>
      <c r="E67" s="242"/>
      <c r="F67" s="242"/>
      <c r="G67" s="242"/>
      <c r="H67" s="242"/>
      <c r="I67" s="242"/>
      <c r="J67" s="238"/>
      <c r="K67" s="238"/>
      <c r="L67" s="238"/>
      <c r="M67" s="320"/>
      <c r="N67" s="320"/>
      <c r="O67" s="320"/>
      <c r="P67" s="320"/>
      <c r="Q67" s="321"/>
      <c r="R67" s="203"/>
      <c r="S67" s="203"/>
      <c r="T67" s="203"/>
    </row>
    <row r="68" spans="1:20" ht="18">
      <c r="A68" s="238"/>
      <c r="B68" s="242"/>
      <c r="C68" s="242"/>
      <c r="D68" s="242"/>
      <c r="E68" s="242"/>
      <c r="F68" s="242"/>
      <c r="G68" s="242"/>
      <c r="H68" s="242"/>
      <c r="I68" s="242"/>
      <c r="J68" s="238"/>
      <c r="K68" s="238"/>
      <c r="L68" s="238"/>
      <c r="M68" s="320"/>
      <c r="N68" s="320"/>
      <c r="O68" s="320"/>
      <c r="P68" s="320"/>
      <c r="Q68" s="321"/>
      <c r="R68" s="203"/>
      <c r="S68" s="203"/>
      <c r="T68" s="203"/>
    </row>
    <row r="69" spans="1:20" ht="18">
      <c r="A69" s="238"/>
      <c r="B69" s="242"/>
      <c r="C69" s="242"/>
      <c r="D69" s="242"/>
      <c r="E69" s="242"/>
      <c r="F69" s="242"/>
      <c r="G69" s="242"/>
      <c r="H69" s="242"/>
      <c r="I69" s="242"/>
      <c r="J69" s="238"/>
      <c r="K69" s="238"/>
      <c r="L69" s="238"/>
      <c r="M69" s="320"/>
      <c r="N69" s="320"/>
      <c r="O69" s="320"/>
      <c r="P69" s="320"/>
      <c r="Q69" s="321"/>
      <c r="R69" s="203"/>
      <c r="S69" s="203"/>
      <c r="T69" s="203"/>
    </row>
    <row r="70" spans="1:20" ht="18">
      <c r="A70" s="251"/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320"/>
      <c r="N70" s="320"/>
      <c r="O70" s="320"/>
      <c r="P70" s="320"/>
      <c r="Q70" s="321"/>
      <c r="R70" s="203"/>
      <c r="S70" s="203"/>
      <c r="T70" s="203"/>
    </row>
    <row r="71" spans="1:20" ht="18">
      <c r="A71" s="251"/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320"/>
      <c r="N71" s="320"/>
      <c r="O71" s="320"/>
      <c r="P71" s="320"/>
      <c r="Q71" s="321"/>
      <c r="R71" s="203"/>
      <c r="S71" s="203"/>
      <c r="T71" s="203"/>
    </row>
    <row r="72" spans="1:20" ht="18">
      <c r="A72" s="251"/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Q72" s="203"/>
      <c r="R72" s="203"/>
      <c r="S72" s="203"/>
      <c r="T72" s="203"/>
    </row>
    <row r="73" spans="17:20" ht="12.75">
      <c r="Q73" s="203"/>
      <c r="R73" s="203"/>
      <c r="S73" s="203"/>
      <c r="T73" s="203"/>
    </row>
    <row r="74" spans="17:20" ht="12.75">
      <c r="Q74" s="203"/>
      <c r="R74" s="203"/>
      <c r="S74" s="203"/>
      <c r="T74" s="203"/>
    </row>
    <row r="75" spans="17:20" ht="12.75">
      <c r="Q75" s="203"/>
      <c r="R75" s="203"/>
      <c r="S75" s="203"/>
      <c r="T75" s="203"/>
    </row>
    <row r="76" spans="17:20" ht="12.75">
      <c r="Q76" s="203"/>
      <c r="R76" s="203"/>
      <c r="S76" s="203"/>
      <c r="T76" s="203"/>
    </row>
    <row r="77" spans="17:20" ht="12.75">
      <c r="Q77" s="203"/>
      <c r="R77" s="203"/>
      <c r="S77" s="203"/>
      <c r="T77" s="203"/>
    </row>
    <row r="78" spans="17:20" ht="12.75">
      <c r="Q78" s="203"/>
      <c r="R78" s="203"/>
      <c r="S78" s="203"/>
      <c r="T78" s="203"/>
    </row>
    <row r="79" spans="17:20" ht="12.75">
      <c r="Q79" s="203"/>
      <c r="R79" s="203"/>
      <c r="S79" s="203"/>
      <c r="T79" s="203"/>
    </row>
    <row r="80" spans="17:20" ht="12.75">
      <c r="Q80" s="203"/>
      <c r="R80" s="203"/>
      <c r="S80" s="203"/>
      <c r="T80" s="203"/>
    </row>
    <row r="81" spans="17:20" ht="12.75">
      <c r="Q81" s="203"/>
      <c r="R81" s="203"/>
      <c r="S81" s="203"/>
      <c r="T81" s="203"/>
    </row>
    <row r="82" spans="17:20" ht="12.75">
      <c r="Q82" s="203"/>
      <c r="R82" s="203"/>
      <c r="S82" s="203"/>
      <c r="T82" s="203"/>
    </row>
    <row r="83" spans="17:20" ht="12.75">
      <c r="Q83" s="203"/>
      <c r="R83" s="203"/>
      <c r="S83" s="203"/>
      <c r="T83" s="203"/>
    </row>
    <row r="84" spans="17:20" ht="12.75">
      <c r="Q84" s="203"/>
      <c r="R84" s="203"/>
      <c r="S84" s="203"/>
      <c r="T84" s="203"/>
    </row>
    <row r="85" spans="17:20" ht="12.75">
      <c r="Q85" s="203"/>
      <c r="R85" s="203"/>
      <c r="S85" s="203"/>
      <c r="T85" s="203"/>
    </row>
  </sheetData>
  <sheetProtection/>
  <mergeCells count="33">
    <mergeCell ref="A14:H14"/>
    <mergeCell ref="F15:H15"/>
    <mergeCell ref="B16:B18"/>
    <mergeCell ref="A16:A18"/>
    <mergeCell ref="K13:L13"/>
    <mergeCell ref="J8:L8"/>
    <mergeCell ref="I10:L10"/>
    <mergeCell ref="C8:H8"/>
    <mergeCell ref="B9:L9"/>
    <mergeCell ref="B10:H10"/>
    <mergeCell ref="B11:H11"/>
    <mergeCell ref="E13:F13"/>
    <mergeCell ref="O1:S1"/>
    <mergeCell ref="O2:S2"/>
    <mergeCell ref="M3:S3"/>
    <mergeCell ref="A6:S6"/>
    <mergeCell ref="M4:S4"/>
    <mergeCell ref="M5:S5"/>
    <mergeCell ref="R17:R18"/>
    <mergeCell ref="S17:S18"/>
    <mergeCell ref="C17:C18"/>
    <mergeCell ref="E17:E18"/>
    <mergeCell ref="I17:I18"/>
    <mergeCell ref="L17:L18"/>
    <mergeCell ref="D17:D18"/>
    <mergeCell ref="O17:O18"/>
    <mergeCell ref="J16:L16"/>
    <mergeCell ref="F17:F18"/>
    <mergeCell ref="G17:G18"/>
    <mergeCell ref="H17:H18"/>
    <mergeCell ref="J17:J18"/>
    <mergeCell ref="K17:K18"/>
    <mergeCell ref="C16:H16"/>
  </mergeCells>
  <printOptions/>
  <pageMargins left="0.1968503937007874" right="0.1968503937007874" top="0.2755905511811024" bottom="0.31496062992125984" header="0.15748031496062992" footer="0.2755905511811024"/>
  <pageSetup fitToHeight="1" fitToWidth="1" horizontalDpi="600" verticalDpi="600" orientation="portrait" paperSize="9" scale="74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Klava</dc:creator>
  <cp:keywords/>
  <dc:description/>
  <cp:lastModifiedBy>Пользователь</cp:lastModifiedBy>
  <cp:lastPrinted>2024-02-18T01:53:35Z</cp:lastPrinted>
  <dcterms:created xsi:type="dcterms:W3CDTF">2007-04-25T00:22:23Z</dcterms:created>
  <dcterms:modified xsi:type="dcterms:W3CDTF">2024-02-18T01:53:41Z</dcterms:modified>
  <cp:category/>
  <cp:version/>
  <cp:contentType/>
  <cp:contentStatus/>
</cp:coreProperties>
</file>